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12000" tabRatio="873" firstSheet="14" activeTab="22"/>
  </bookViews>
  <sheets>
    <sheet name="AB-OTMR" sheetId="2" r:id="rId1"/>
    <sheet name="C-OTMR" sheetId="3" r:id="rId2"/>
    <sheet name="NMR" sheetId="7" r:id="rId3"/>
    <sheet name="2,5 NMR" sheetId="6" r:id="rId4"/>
    <sheet name="TEXACO" sheetId="5" r:id="rId5"/>
    <sheet name="Half TEXACO" sheetId="4" r:id="rId6"/>
    <sheet name="ELOT" sheetId="9" r:id="rId7"/>
    <sheet name="ALOT" sheetId="10" r:id="rId8"/>
    <sheet name="OLD TIMER 400" sheetId="8" r:id="rId9"/>
    <sheet name="OTVR" sheetId="1" r:id="rId10"/>
    <sheet name="OTVR-A2" sheetId="12" r:id="rId11"/>
    <sheet name="ELECTRORUBBER" sheetId="11" r:id="rId12"/>
    <sheet name="CRC-Classic" sheetId="13" r:id="rId13"/>
    <sheet name="CRC-Atom" sheetId="15" r:id="rId14"/>
    <sheet name="TEXACO-CLASSIC" sheetId="18" r:id="rId15"/>
    <sheet name="Volný AV1" sheetId="20" r:id="rId16"/>
    <sheet name="List1" sheetId="27" r:id="rId17"/>
    <sheet name="Volný AV2" sheetId="19" r:id="rId18"/>
    <sheet name="Volný BV1" sheetId="21" r:id="rId19"/>
    <sheet name="Volný BV2" sheetId="22" r:id="rId20"/>
    <sheet name="Volný BV3" sheetId="23" r:id="rId21"/>
    <sheet name="Volný BV-MIN" sheetId="24" r:id="rId22"/>
    <sheet name="CV" sheetId="25" r:id="rId23"/>
  </sheets>
  <definedNames>
    <definedName name="_xlnm.Print_Titles" localSheetId="3">'2,5 NMR'!$2:$2</definedName>
    <definedName name="_xlnm.Print_Titles" localSheetId="0">'AB-OTMR'!$2:$2</definedName>
    <definedName name="_xlnm.Print_Titles" localSheetId="7">ALOT!$2:$2</definedName>
    <definedName name="_xlnm.Print_Titles" localSheetId="1">'C-OTMR'!$2:$2</definedName>
    <definedName name="_xlnm.Print_Titles" localSheetId="22">OTVR!$2:$2</definedName>
    <definedName name="_xlnm.Print_Titles" localSheetId="11">ELECTRORUBBER!$2:$2</definedName>
    <definedName name="_xlnm.Print_Titles" localSheetId="6">ELOT!$2:$2</definedName>
    <definedName name="_xlnm.Print_Titles" localSheetId="5">'Half TEXACO'!$2:$2</definedName>
    <definedName name="_xlnm.Print_Titles" localSheetId="2">NMR!$2:$2</definedName>
    <definedName name="_xlnm.Print_Titles" localSheetId="8">'OLD TIMER 400'!$2:$2</definedName>
    <definedName name="_xlnm.Print_Titles" localSheetId="9">OTVR!$2:$2</definedName>
    <definedName name="_xlnm.Print_Titles" localSheetId="4">TEXACO!$2:$2</definedName>
    <definedName name="_xlnm.Print_Titles" localSheetId="14">#REF!</definedName>
    <definedName name="_xlnm.Print_Titles" localSheetId="15">OTVR!$2:$2</definedName>
    <definedName name="_xlnm.Print_Titles" localSheetId="17">OTVR!$2:$2</definedName>
    <definedName name="_xlnm.Print_Titles" localSheetId="18">OTVR!$2:$2</definedName>
    <definedName name="_xlnm.Print_Titles" localSheetId="19">OTVR!$2:$2</definedName>
    <definedName name="_xlnm.Print_Titles" localSheetId="20">OTVR!$2:$2</definedName>
    <definedName name="_xlnm.Print_Titles" localSheetId="21">OTVR!$2:$2</definedName>
    <definedName name="_xlnm.Print_Area" localSheetId="3">'2,5 NMR'!$A:$J</definedName>
    <definedName name="_xlnm.Print_Area" localSheetId="0">'AB-OTMR'!$A:$J</definedName>
    <definedName name="_xlnm.Print_Area" localSheetId="7">ALOT!$A:$J</definedName>
    <definedName name="_xlnm.Print_Area" localSheetId="1">'C-OTMR'!$A:$J</definedName>
    <definedName name="_xlnm.Print_Area" localSheetId="13">'CRC-Atom'!$A:$J</definedName>
    <definedName name="_xlnm.Print_Area" localSheetId="12">'CRC-Classic'!$A:$J</definedName>
    <definedName name="_xlnm.Print_Area" localSheetId="22">OTVR!$A:$L</definedName>
    <definedName name="_xlnm.Print_Area" localSheetId="11">ELECTRORUBBER!$A:$J</definedName>
    <definedName name="_xlnm.Print_Area" localSheetId="6">ELOT!$A:$J</definedName>
    <definedName name="_xlnm.Print_Area" localSheetId="5">'Half TEXACO'!$A:$J</definedName>
    <definedName name="_xlnm.Print_Area" localSheetId="2">NMR!$A:$J</definedName>
    <definedName name="_xlnm.Print_Area" localSheetId="8">'OLD TIMER 400'!$A:$J</definedName>
    <definedName name="_xlnm.Print_Area" localSheetId="9">OTVR!$A:$L</definedName>
    <definedName name="_xlnm.Print_Area" localSheetId="10">'OTVR-A2'!$A$1:$K$11</definedName>
    <definedName name="_xlnm.Print_Area" localSheetId="4">TEXACO!$A:$I</definedName>
    <definedName name="_xlnm.Print_Area" localSheetId="14">#REF!</definedName>
    <definedName name="_xlnm.Print_Area" localSheetId="15">OTVR!$A:$L</definedName>
    <definedName name="_xlnm.Print_Area" localSheetId="17">OTVR!$A:$L</definedName>
    <definedName name="_xlnm.Print_Area" localSheetId="18">OTVR!$A:$L</definedName>
    <definedName name="_xlnm.Print_Area" localSheetId="19">OTVR!$A:$L</definedName>
    <definedName name="_xlnm.Print_Area" localSheetId="20">OTVR!$A:$L</definedName>
    <definedName name="_xlnm.Print_Area" localSheetId="21">OTVR!$A:$L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8" l="1"/>
  <c r="H8" i="18" l="1"/>
  <c r="H3" i="5"/>
  <c r="I7" i="11"/>
  <c r="H14" i="18"/>
  <c r="H15" i="18"/>
  <c r="H9" i="18"/>
  <c r="H3" i="18"/>
  <c r="H12" i="18"/>
  <c r="H7" i="18"/>
  <c r="H4" i="18"/>
  <c r="H6" i="18"/>
  <c r="H11" i="18"/>
  <c r="H16" i="18"/>
  <c r="H10" i="18"/>
  <c r="H5" i="18"/>
  <c r="H13" i="18"/>
  <c r="K10" i="19"/>
  <c r="K9" i="21"/>
  <c r="K4" i="22"/>
  <c r="I8" i="8" l="1"/>
  <c r="I20" i="8"/>
  <c r="K6" i="25"/>
  <c r="K4" i="21"/>
  <c r="K3" i="24"/>
  <c r="K6" i="19"/>
  <c r="K7" i="25"/>
  <c r="K3" i="25"/>
  <c r="K4" i="25"/>
  <c r="K5" i="25"/>
  <c r="K7" i="24"/>
  <c r="K6" i="24"/>
  <c r="K5" i="24"/>
  <c r="K4" i="24"/>
  <c r="K6" i="23"/>
  <c r="K5" i="23"/>
  <c r="K4" i="23"/>
  <c r="K3" i="23"/>
  <c r="K5" i="22"/>
  <c r="K3" i="22"/>
  <c r="K10" i="21"/>
  <c r="K11" i="21"/>
  <c r="K12" i="21"/>
  <c r="K13" i="21"/>
  <c r="K15" i="21"/>
  <c r="K14" i="21"/>
  <c r="K3" i="21"/>
  <c r="K5" i="21"/>
  <c r="K6" i="21"/>
  <c r="K7" i="21"/>
  <c r="K8" i="21"/>
  <c r="K9" i="20"/>
  <c r="K3" i="20"/>
  <c r="K8" i="20"/>
  <c r="K7" i="20"/>
  <c r="K6" i="20"/>
  <c r="K5" i="20"/>
  <c r="K4" i="20"/>
  <c r="K11" i="19"/>
  <c r="K3" i="19"/>
  <c r="K9" i="19"/>
  <c r="K8" i="19"/>
  <c r="K5" i="19"/>
  <c r="K4" i="19"/>
  <c r="K7" i="19"/>
  <c r="I9" i="9" l="1"/>
  <c r="I9" i="15" l="1"/>
  <c r="I8" i="13" l="1"/>
  <c r="J7" i="12"/>
  <c r="I5" i="7"/>
  <c r="I3" i="13"/>
  <c r="H6" i="5" l="1"/>
  <c r="I16" i="8"/>
  <c r="K3" i="1"/>
  <c r="I15" i="7"/>
  <c r="I14" i="6" l="1"/>
  <c r="I8" i="6"/>
  <c r="I3" i="6"/>
  <c r="I4" i="6"/>
  <c r="I15" i="6"/>
  <c r="I13" i="7"/>
  <c r="I17" i="7"/>
  <c r="I3" i="15"/>
  <c r="I6" i="15"/>
  <c r="I8" i="15"/>
  <c r="I10" i="15"/>
  <c r="I4" i="15"/>
  <c r="I5" i="15"/>
  <c r="I11" i="15"/>
  <c r="I6" i="3"/>
  <c r="I10" i="3"/>
  <c r="I14" i="3"/>
  <c r="I5" i="10"/>
  <c r="I11" i="10"/>
  <c r="I20" i="10"/>
  <c r="I22" i="10"/>
  <c r="I23" i="11"/>
  <c r="I16" i="2"/>
  <c r="I10" i="2"/>
  <c r="I3" i="2"/>
  <c r="I4" i="2"/>
  <c r="I17" i="2"/>
  <c r="I18" i="2"/>
  <c r="I19" i="2"/>
  <c r="I12" i="13"/>
  <c r="I13" i="13"/>
  <c r="I14" i="13"/>
  <c r="I6" i="13"/>
  <c r="I15" i="13"/>
  <c r="J8" i="12"/>
  <c r="J10" i="12"/>
  <c r="J14" i="12"/>
  <c r="J15" i="12"/>
  <c r="I3" i="4"/>
  <c r="I6" i="4"/>
  <c r="I8" i="4"/>
  <c r="I9" i="4"/>
  <c r="I13" i="4"/>
  <c r="I7" i="4"/>
  <c r="I4" i="4"/>
  <c r="I10" i="4"/>
  <c r="I11" i="4"/>
  <c r="I5" i="4"/>
  <c r="I12" i="4"/>
  <c r="I14" i="4"/>
  <c r="I20" i="9"/>
  <c r="I16" i="9"/>
  <c r="I28" i="9"/>
  <c r="I13" i="9"/>
  <c r="I27" i="9"/>
  <c r="I26" i="9"/>
  <c r="I11" i="9"/>
  <c r="I5" i="9"/>
  <c r="I21" i="9"/>
  <c r="I3" i="9"/>
  <c r="I25" i="9"/>
  <c r="I18" i="9"/>
  <c r="I10" i="9"/>
  <c r="I15" i="9"/>
  <c r="I12" i="9"/>
  <c r="I24" i="9"/>
  <c r="I19" i="9"/>
  <c r="I14" i="9"/>
  <c r="I4" i="9"/>
  <c r="I7" i="9"/>
  <c r="I17" i="9"/>
  <c r="I6" i="9"/>
  <c r="I8" i="9"/>
  <c r="I22" i="9"/>
  <c r="I23" i="9"/>
  <c r="J9" i="12" l="1"/>
  <c r="J3" i="12" l="1"/>
  <c r="J11" i="12"/>
  <c r="J12" i="12"/>
  <c r="J13" i="12"/>
  <c r="J6" i="12"/>
  <c r="J5" i="12"/>
  <c r="J4" i="12"/>
  <c r="I7" i="15"/>
  <c r="H11" i="5" l="1"/>
  <c r="H5" i="5"/>
  <c r="H7" i="5"/>
  <c r="H14" i="5"/>
  <c r="H4" i="5"/>
  <c r="H10" i="5"/>
  <c r="H9" i="5"/>
  <c r="H15" i="5"/>
  <c r="H8" i="5"/>
  <c r="H16" i="5"/>
  <c r="I12" i="8"/>
  <c r="H12" i="5"/>
  <c r="H13" i="5"/>
  <c r="I23" i="8" l="1"/>
  <c r="I16" i="7"/>
  <c r="I3" i="11" l="1"/>
  <c r="I12" i="11"/>
  <c r="I16" i="11"/>
  <c r="I14" i="2"/>
  <c r="K7" i="1"/>
  <c r="I7" i="2" l="1"/>
  <c r="K22" i="1" l="1"/>
  <c r="K16" i="1" l="1"/>
  <c r="L1" i="11"/>
  <c r="L1" i="6"/>
  <c r="L1" i="10"/>
  <c r="L1" i="7"/>
  <c r="L1" i="3"/>
  <c r="L1" i="8"/>
  <c r="L1" i="2"/>
  <c r="L1" i="13"/>
  <c r="M1" i="12"/>
  <c r="N1" i="1"/>
  <c r="L1" i="9"/>
  <c r="L1" i="4"/>
  <c r="I9" i="2" l="1"/>
  <c r="I18" i="11"/>
  <c r="I15" i="8"/>
  <c r="I6" i="7"/>
  <c r="I10" i="6"/>
  <c r="I10" i="11"/>
  <c r="I32" i="8"/>
  <c r="I17" i="11"/>
  <c r="I22" i="8"/>
  <c r="I8" i="11"/>
  <c r="I16" i="10"/>
  <c r="I3" i="8"/>
  <c r="K4" i="1"/>
  <c r="I15" i="10"/>
  <c r="I35" i="8"/>
  <c r="I5" i="13"/>
  <c r="I9" i="13"/>
  <c r="I19" i="11"/>
  <c r="I15" i="11"/>
  <c r="I29" i="8"/>
  <c r="I14" i="7"/>
  <c r="I4" i="7"/>
  <c r="I5" i="6"/>
  <c r="I7" i="6"/>
  <c r="I11" i="3"/>
  <c r="I3" i="3"/>
  <c r="I12" i="2"/>
  <c r="I5" i="2"/>
  <c r="I31" i="8"/>
  <c r="K21" i="1"/>
  <c r="I3" i="10"/>
  <c r="I14" i="10"/>
  <c r="I28" i="8"/>
  <c r="I30" i="8"/>
  <c r="K14" i="1"/>
  <c r="I27" i="8"/>
  <c r="I4" i="13"/>
  <c r="I12" i="3"/>
  <c r="I7" i="3"/>
  <c r="I11" i="2"/>
  <c r="K23" i="1"/>
  <c r="I11" i="11"/>
  <c r="I34" i="8"/>
  <c r="I18" i="10"/>
  <c r="K6" i="1"/>
  <c r="I5" i="11"/>
  <c r="I21" i="10"/>
  <c r="I25" i="8"/>
  <c r="K19" i="1"/>
  <c r="I6" i="11"/>
  <c r="I15" i="2"/>
  <c r="I13" i="3"/>
  <c r="I11" i="6"/>
  <c r="I3" i="7"/>
  <c r="I9" i="7"/>
  <c r="I12" i="7"/>
  <c r="I9" i="6"/>
  <c r="I5" i="3"/>
  <c r="I10" i="10"/>
  <c r="K11" i="1"/>
  <c r="I17" i="8"/>
  <c r="I4" i="10"/>
  <c r="K5" i="1"/>
  <c r="I4" i="11"/>
  <c r="I8" i="10"/>
  <c r="I21" i="8"/>
  <c r="I14" i="11"/>
  <c r="I5" i="8"/>
  <c r="I13" i="10"/>
  <c r="I6" i="8"/>
  <c r="I4" i="8"/>
  <c r="K10" i="1"/>
  <c r="K17" i="1"/>
  <c r="I11" i="8"/>
  <c r="I12" i="10"/>
  <c r="I19" i="8"/>
  <c r="I9" i="8"/>
  <c r="I22" i="11"/>
  <c r="I9" i="11"/>
  <c r="K13" i="1"/>
  <c r="K15" i="1"/>
  <c r="K9" i="1"/>
  <c r="I10" i="7"/>
  <c r="I14" i="8"/>
  <c r="I33" i="8"/>
  <c r="I7" i="8"/>
  <c r="I9" i="10"/>
  <c r="I13" i="11"/>
  <c r="K8" i="1"/>
  <c r="I26" i="8"/>
  <c r="I6" i="10"/>
  <c r="K18" i="1"/>
  <c r="I13" i="8" l="1"/>
  <c r="I24" i="8"/>
  <c r="I18" i="8"/>
  <c r="I10" i="13"/>
  <c r="I7" i="13"/>
  <c r="I11" i="13"/>
  <c r="I21" i="11"/>
  <c r="I20" i="11"/>
  <c r="I7" i="10"/>
  <c r="I17" i="10"/>
  <c r="I19" i="10"/>
  <c r="I8" i="7"/>
  <c r="I11" i="7"/>
  <c r="I7" i="7"/>
  <c r="I6" i="6"/>
  <c r="I13" i="6"/>
  <c r="I12" i="6"/>
  <c r="I4" i="3"/>
  <c r="I9" i="3"/>
  <c r="I8" i="3"/>
  <c r="I6" i="2"/>
  <c r="I13" i="2"/>
  <c r="I8" i="2"/>
  <c r="K12" i="1"/>
  <c r="K20" i="1"/>
</calcChain>
</file>

<file path=xl/sharedStrings.xml><?xml version="1.0" encoding="utf-8"?>
<sst xmlns="http://schemas.openxmlformats.org/spreadsheetml/2006/main" count="976" uniqueCount="286">
  <si>
    <t>AB-OTMR</t>
  </si>
  <si>
    <t>Start.čis.</t>
  </si>
  <si>
    <t>Soutěžící</t>
  </si>
  <si>
    <t>Model</t>
  </si>
  <si>
    <t>1.start</t>
  </si>
  <si>
    <t>2.start</t>
  </si>
  <si>
    <t>3.start</t>
  </si>
  <si>
    <t>4.start</t>
  </si>
  <si>
    <t>Fly off</t>
  </si>
  <si>
    <t>Celkem</t>
  </si>
  <si>
    <t>Pořadí</t>
  </si>
  <si>
    <t>Štorek Květoslav</t>
  </si>
  <si>
    <t>Pelikán</t>
  </si>
  <si>
    <t>1.</t>
  </si>
  <si>
    <t>KL-61</t>
  </si>
  <si>
    <t>Dvořáček Miroslav</t>
  </si>
  <si>
    <t>JU-2</t>
  </si>
  <si>
    <t>2.</t>
  </si>
  <si>
    <t>Bárta Pavel</t>
  </si>
  <si>
    <t>Kerswap</t>
  </si>
  <si>
    <t>3.</t>
  </si>
  <si>
    <t>Chvátal Petr</t>
  </si>
  <si>
    <t>D.G.73</t>
  </si>
  <si>
    <t>4.</t>
  </si>
  <si>
    <t>Hanáček Zdeněk</t>
  </si>
  <si>
    <t>Swayback</t>
  </si>
  <si>
    <t>5.</t>
  </si>
  <si>
    <t>Hrubý Petr</t>
  </si>
  <si>
    <t>6.</t>
  </si>
  <si>
    <t>Sýkora Zdeněk</t>
  </si>
  <si>
    <t>Kolchozník</t>
  </si>
  <si>
    <t>7.</t>
  </si>
  <si>
    <t>Slupský Karel</t>
  </si>
  <si>
    <t>Antares</t>
  </si>
  <si>
    <t>8.</t>
  </si>
  <si>
    <t>Knob Petr</t>
  </si>
  <si>
    <t>Interceptor</t>
  </si>
  <si>
    <t>9.</t>
  </si>
  <si>
    <t>Kulhavý Ladislav</t>
  </si>
  <si>
    <t>10.</t>
  </si>
  <si>
    <t>11.</t>
  </si>
  <si>
    <t>Svoboda Petr</t>
  </si>
  <si>
    <t>Vaněk Miroslav</t>
  </si>
  <si>
    <t>PAA Payload</t>
  </si>
  <si>
    <t xml:space="preserve">  Swayback</t>
  </si>
  <si>
    <t>16 modelů</t>
  </si>
  <si>
    <t>C-OTMR</t>
  </si>
  <si>
    <t>Playboy Senior Speed</t>
  </si>
  <si>
    <t>Playboy</t>
  </si>
  <si>
    <t>Raider-C</t>
  </si>
  <si>
    <t>Playboy Senior</t>
  </si>
  <si>
    <t>Colossus</t>
  </si>
  <si>
    <t>Civy Boy</t>
  </si>
  <si>
    <t>Beny Boxcar</t>
  </si>
  <si>
    <t>Křesadlo Martin</t>
  </si>
  <si>
    <t>Red Riper</t>
  </si>
  <si>
    <t>Hruška Jiří</t>
  </si>
  <si>
    <t>Korzár</t>
  </si>
  <si>
    <t>11 modelů</t>
  </si>
  <si>
    <t>NMR</t>
  </si>
  <si>
    <t>Pedro</t>
  </si>
  <si>
    <t>Happy Medium</t>
  </si>
  <si>
    <t>Hošek Petr</t>
  </si>
  <si>
    <t>Duchesa</t>
  </si>
  <si>
    <t>Robomb</t>
  </si>
  <si>
    <t>Bulín Gustav</t>
  </si>
  <si>
    <t>Stomper</t>
  </si>
  <si>
    <t>Raketa 5</t>
  </si>
  <si>
    <t>Trabura Jiří</t>
  </si>
  <si>
    <t>Netáhlo Jaroslav</t>
  </si>
  <si>
    <t>Korzár(Čížek)</t>
  </si>
  <si>
    <t>13 modelů</t>
  </si>
  <si>
    <t>2,5 NMR</t>
  </si>
  <si>
    <t>Veifurt Jiří</t>
  </si>
  <si>
    <t>JX-0656</t>
  </si>
  <si>
    <t>Kiwi-A</t>
  </si>
  <si>
    <t>Findeis Jiří</t>
  </si>
  <si>
    <t>Frisco Kid</t>
  </si>
  <si>
    <t>Grilz Stefan</t>
  </si>
  <si>
    <t>Vixen</t>
  </si>
  <si>
    <t>Dixielander</t>
  </si>
  <si>
    <t>12 modelů</t>
  </si>
  <si>
    <t>TEXACO</t>
  </si>
  <si>
    <t>fly off</t>
  </si>
  <si>
    <t>Šmídek Robert</t>
  </si>
  <si>
    <t>Power House</t>
  </si>
  <si>
    <t>Jasco Flamengo</t>
  </si>
  <si>
    <t>Senátor</t>
  </si>
  <si>
    <t>Hornet</t>
  </si>
  <si>
    <t>Lanzo Bomber</t>
  </si>
  <si>
    <t>Vega 7</t>
  </si>
  <si>
    <t>Sup Brigadier</t>
  </si>
  <si>
    <t>Brož František</t>
  </si>
  <si>
    <t>AM 40-2</t>
  </si>
  <si>
    <t>Raketa 5-54</t>
  </si>
  <si>
    <t>Režný Lubomír</t>
  </si>
  <si>
    <t>PB 2</t>
  </si>
  <si>
    <t>Hrozný stroj</t>
  </si>
  <si>
    <t>Half TEXACO</t>
  </si>
  <si>
    <t>KL - 61</t>
  </si>
  <si>
    <t>Westender</t>
  </si>
  <si>
    <t>Liška Miroslav</t>
  </si>
  <si>
    <t>Gnat</t>
  </si>
  <si>
    <t>Scorpion</t>
  </si>
  <si>
    <t>Top Banana</t>
  </si>
  <si>
    <t>Můra (malá)</t>
  </si>
  <si>
    <t>ELOT</t>
  </si>
  <si>
    <t>Hvězda Jiří</t>
  </si>
  <si>
    <t>Sýkora Václav</t>
  </si>
  <si>
    <t>Hejsek Josef</t>
  </si>
  <si>
    <t>Under C.</t>
  </si>
  <si>
    <t>Stardust</t>
  </si>
  <si>
    <t>Eros</t>
  </si>
  <si>
    <t>Fubar 36</t>
  </si>
  <si>
    <t>Kozák Vladimír</t>
  </si>
  <si>
    <t>Fousek Roman</t>
  </si>
  <si>
    <t>Sailplane</t>
  </si>
  <si>
    <t>Kristian Libor</t>
  </si>
  <si>
    <t>Calda Antonín</t>
  </si>
  <si>
    <t>Gastowe</t>
  </si>
  <si>
    <t>Skotnica Pavel</t>
  </si>
  <si>
    <t>Ichabod</t>
  </si>
  <si>
    <t>Centaur</t>
  </si>
  <si>
    <t>Pegasus</t>
  </si>
  <si>
    <t>12.</t>
  </si>
  <si>
    <t>Špaček Dalibor</t>
  </si>
  <si>
    <t>13.</t>
  </si>
  <si>
    <t>Mrhal Jaroslav</t>
  </si>
  <si>
    <t>14.</t>
  </si>
  <si>
    <t>Brojír Jaroslav</t>
  </si>
  <si>
    <t>15.</t>
  </si>
  <si>
    <t>Comet</t>
  </si>
  <si>
    <t>16.</t>
  </si>
  <si>
    <t>Šuster Miroslav</t>
  </si>
  <si>
    <t>Zefír 55</t>
  </si>
  <si>
    <t>17.</t>
  </si>
  <si>
    <t>Vitner Karel</t>
  </si>
  <si>
    <t>Lanc Lukáš</t>
  </si>
  <si>
    <t>Slim Jim</t>
  </si>
  <si>
    <t>Collossus</t>
  </si>
  <si>
    <t>Částka Vítězslav</t>
  </si>
  <si>
    <t>Cloud Snopper</t>
  </si>
  <si>
    <t>Částka Miroslav</t>
  </si>
  <si>
    <t>25 modelů</t>
  </si>
  <si>
    <t>ALOT</t>
  </si>
  <si>
    <t>KL -61</t>
  </si>
  <si>
    <t>Gool</t>
  </si>
  <si>
    <t>Pegassus</t>
  </si>
  <si>
    <t>Severa Miroslav</t>
  </si>
  <si>
    <t>19 modelů</t>
  </si>
  <si>
    <t>Old Timer 400</t>
  </si>
  <si>
    <t>Letmo L-17</t>
  </si>
  <si>
    <t>Airfoiler</t>
  </si>
  <si>
    <t>Mini Hogan 45</t>
  </si>
  <si>
    <t>JU - 2</t>
  </si>
  <si>
    <t>Fulmen</t>
  </si>
  <si>
    <t>Sedlár Dušan</t>
  </si>
  <si>
    <t>Bačina Radek</t>
  </si>
  <si>
    <t>Ollie</t>
  </si>
  <si>
    <t>Valenta Vladimír</t>
  </si>
  <si>
    <t>Molčányi Andrej</t>
  </si>
  <si>
    <t>Bantam</t>
  </si>
  <si>
    <t>Cred</t>
  </si>
  <si>
    <t>Tomboy</t>
  </si>
  <si>
    <t>Ješina Petr</t>
  </si>
  <si>
    <t>Čochtan</t>
  </si>
  <si>
    <t>Eightball</t>
  </si>
  <si>
    <t>Swiety Fero</t>
  </si>
  <si>
    <t>Bomber</t>
  </si>
  <si>
    <t>Sirius (Farský)</t>
  </si>
  <si>
    <t>OTVR</t>
  </si>
  <si>
    <t>5.start</t>
  </si>
  <si>
    <t>6.start</t>
  </si>
  <si>
    <t>Pergler Vladimír</t>
  </si>
  <si>
    <t>Rekord</t>
  </si>
  <si>
    <t>Archeopteryx</t>
  </si>
  <si>
    <t>Faigl Vladislav</t>
  </si>
  <si>
    <t>Archangel</t>
  </si>
  <si>
    <t>Sokolov</t>
  </si>
  <si>
    <t>Hruška Jan</t>
  </si>
  <si>
    <t>Luňák</t>
  </si>
  <si>
    <t>Orlík</t>
  </si>
  <si>
    <t>Le Taxi VI</t>
  </si>
  <si>
    <t>MB-3</t>
  </si>
  <si>
    <t>Bezemek Josef</t>
  </si>
  <si>
    <t>Delfín</t>
  </si>
  <si>
    <t>Sokol</t>
  </si>
  <si>
    <t>Vítěz</t>
  </si>
  <si>
    <t>Bačina Pavel</t>
  </si>
  <si>
    <t>Sluka II</t>
  </si>
  <si>
    <t>Kučera Miroslav</t>
  </si>
  <si>
    <t>Káně</t>
  </si>
  <si>
    <t>Sýkora David</t>
  </si>
  <si>
    <t>Sup (Kaláb)</t>
  </si>
  <si>
    <t>Horák Vladimír</t>
  </si>
  <si>
    <t>20 modelů</t>
  </si>
  <si>
    <t>OTVR-A2</t>
  </si>
  <si>
    <t>Bačinová Marie</t>
  </si>
  <si>
    <t>Expe (1952)</t>
  </si>
  <si>
    <t>Čáp</t>
  </si>
  <si>
    <t>Hloušek Jiří</t>
  </si>
  <si>
    <t>Niké</t>
  </si>
  <si>
    <t>Andromeda</t>
  </si>
  <si>
    <t>Hyperion</t>
  </si>
  <si>
    <t>Mýval</t>
  </si>
  <si>
    <t>Androméda</t>
  </si>
  <si>
    <t>10 modelů</t>
  </si>
  <si>
    <t>ELECTRORUBBER</t>
  </si>
  <si>
    <t>Ostravan</t>
  </si>
  <si>
    <t>Sokol 465</t>
  </si>
  <si>
    <t>Korda</t>
  </si>
  <si>
    <t>Vega 5</t>
  </si>
  <si>
    <t>Vega 3</t>
  </si>
  <si>
    <t xml:space="preserve">Sokol </t>
  </si>
  <si>
    <t>Red Rumpus</t>
  </si>
  <si>
    <t>21 modelů</t>
  </si>
  <si>
    <t>CRC-Classic</t>
  </si>
  <si>
    <t>Veinfurt Jiří</t>
  </si>
  <si>
    <t>Ama Record</t>
  </si>
  <si>
    <t>Rocketter</t>
  </si>
  <si>
    <t>Valečka Miroslav</t>
  </si>
  <si>
    <t>Zoot Suit</t>
  </si>
  <si>
    <t>CRC-Atom</t>
  </si>
  <si>
    <t>model</t>
  </si>
  <si>
    <t xml:space="preserve">Bulín Gustav </t>
  </si>
  <si>
    <t>Sugarfoot</t>
  </si>
  <si>
    <t>Komár II</t>
  </si>
  <si>
    <t>Zefír 35</t>
  </si>
  <si>
    <t>Démon Vandal</t>
  </si>
  <si>
    <t>Můra</t>
  </si>
  <si>
    <t>7 modelů</t>
  </si>
  <si>
    <t>TEXACO-CLASSIC</t>
  </si>
  <si>
    <t>L-Bomber</t>
  </si>
  <si>
    <t>ze 3 startů se počítá nejlepší start</t>
  </si>
  <si>
    <t>Zalabák Luboš</t>
  </si>
  <si>
    <t>Powerhouse</t>
  </si>
  <si>
    <t>Airborn</t>
  </si>
  <si>
    <t>Jasco Flaminco</t>
  </si>
  <si>
    <t>Bowdem Inter</t>
  </si>
  <si>
    <t>VB-550</t>
  </si>
  <si>
    <t>Letná 56</t>
  </si>
  <si>
    <t>Miss Terror</t>
  </si>
  <si>
    <t>Orel</t>
  </si>
  <si>
    <t>AMA-Record</t>
  </si>
  <si>
    <t>Volný AV1</t>
  </si>
  <si>
    <t>VOSA-S</t>
  </si>
  <si>
    <t>Doležel Jiří</t>
  </si>
  <si>
    <t>Pašek Tomáš</t>
  </si>
  <si>
    <t>Šimek Vlastimil</t>
  </si>
  <si>
    <t>6 modelů</t>
  </si>
  <si>
    <t>Volný AV2</t>
  </si>
  <si>
    <t>Aurikel</t>
  </si>
  <si>
    <t>Drnec Jaroslav</t>
  </si>
  <si>
    <t>Straka</t>
  </si>
  <si>
    <t>Rudoch</t>
  </si>
  <si>
    <t>Spartak</t>
  </si>
  <si>
    <t>Kohutič Michal</t>
  </si>
  <si>
    <t>Jakeš Adam</t>
  </si>
  <si>
    <t>Žralok</t>
  </si>
  <si>
    <t>8 modelů</t>
  </si>
  <si>
    <t>Volný BV1</t>
  </si>
  <si>
    <t>Competitor</t>
  </si>
  <si>
    <t>Gollywock</t>
  </si>
  <si>
    <t>Kos</t>
  </si>
  <si>
    <t>F-54</t>
  </si>
  <si>
    <t>Koutný Lubomír</t>
  </si>
  <si>
    <t>Valtera Petr</t>
  </si>
  <si>
    <t>Volný BV2</t>
  </si>
  <si>
    <t>63.</t>
  </si>
  <si>
    <t>Jestřáb</t>
  </si>
  <si>
    <t>30.</t>
  </si>
  <si>
    <t>Jaroslav Drnec</t>
  </si>
  <si>
    <t>Vážka</t>
  </si>
  <si>
    <t>2 modely</t>
  </si>
  <si>
    <t>Volný BV3</t>
  </si>
  <si>
    <t>3 modely</t>
  </si>
  <si>
    <t>Volný BV-MIN</t>
  </si>
  <si>
    <t>Adam Jakeš</t>
  </si>
  <si>
    <t>Blackburn Skuna</t>
  </si>
  <si>
    <t>4 modely</t>
  </si>
  <si>
    <t>CV</t>
  </si>
  <si>
    <t>Pavelka Jaroslav</t>
  </si>
  <si>
    <t>Pátek Čeněk</t>
  </si>
  <si>
    <t>Hurda Martin</t>
  </si>
  <si>
    <t>Easy-Bo</t>
  </si>
  <si>
    <t>Zephyr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</si>
</sst>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1" fillId="0" borderId="0" xfId="0" applyNumberFormat="1" applyFont="1" applyBorder="1"/>
    <xf numFmtId="0" fontId="2" fillId="0" borderId="0" xfId="0" applyFont="1" applyBorder="1"/>
    <xf numFmtId="0" fontId="1" fillId="0" borderId="0" xfId="0" applyFont="1" applyBorder="1"/>
    <xf numFmtId="14" fontId="0" fillId="0" borderId="0" xfId="0" applyNumberFormat="1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1" xfId="0" applyBorder="1"/>
    <xf numFmtId="0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3" xfId="0" applyFont="1" applyBorder="1"/>
    <xf numFmtId="0" fontId="0" fillId="0" borderId="3" xfId="0" applyBorder="1"/>
    <xf numFmtId="0" fontId="1" fillId="0" borderId="3" xfId="0" applyFont="1" applyBorder="1"/>
    <xf numFmtId="14" fontId="0" fillId="0" borderId="3" xfId="0" applyNumberFormat="1" applyBorder="1"/>
    <xf numFmtId="0" fontId="0" fillId="0" borderId="3" xfId="0" applyBorder="1" applyAlignment="1">
      <alignment horizontal="center" vertical="center"/>
    </xf>
    <xf numFmtId="0" fontId="1" fillId="0" borderId="3" xfId="0" applyNumberFormat="1" applyFont="1" applyBorder="1"/>
    <xf numFmtId="0" fontId="1" fillId="0" borderId="3" xfId="0" applyFont="1" applyBorder="1" applyAlignment="1">
      <alignment horizontal="center" vertical="center"/>
    </xf>
    <xf numFmtId="0" fontId="0" fillId="0" borderId="4" xfId="0" applyBorder="1"/>
    <xf numFmtId="0" fontId="1" fillId="0" borderId="4" xfId="0" applyFont="1" applyBorder="1"/>
    <xf numFmtId="0" fontId="0" fillId="0" borderId="5" xfId="0" applyBorder="1"/>
    <xf numFmtId="0" fontId="1" fillId="0" borderId="5" xfId="0" applyFont="1" applyBorder="1" applyAlignment="1">
      <alignment horizontal="center" vertical="center"/>
    </xf>
    <xf numFmtId="0" fontId="1" fillId="0" borderId="5" xfId="0" applyNumberFormat="1" applyFont="1" applyBorder="1"/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3" xfId="0" applyFont="1" applyBorder="1" applyAlignment="1">
      <alignment horizontal="center" vertical="center"/>
    </xf>
  </cellXfs>
  <cellStyles count="1">
    <cellStyle name="Normální" xfId="0" builtinId="0"/>
  </cellStyles>
  <dxfs count="149">
    <dxf>
      <font>
        <b/>
      </font>
      <numFmt numFmtId="0" formatCode="General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</font>
      <numFmt numFmtId="0" formatCode="General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</font>
      <numFmt numFmtId="0" formatCode="General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</font>
      <numFmt numFmtId="0" formatCode="General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</font>
      <numFmt numFmtId="0" formatCode="General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</font>
      <numFmt numFmtId="0" formatCode="General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</font>
      <numFmt numFmtId="0" formatCode="General"/>
    </dxf>
    <dxf>
      <font>
        <condense val="0"/>
        <extend val="0"/>
        <color rgb="FF9C0006"/>
      </font>
      <fill>
        <patternFill>
          <bgColor rgb="FFFFC7CE"/>
        </patternFill>
      </fill>
    </dxf>
    <dxf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</font>
      <numFmt numFmtId="0" formatCode="General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</font>
      <numFmt numFmtId="0" formatCode="General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</font>
      <numFmt numFmtId="0" formatCode="General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</font>
      <numFmt numFmtId="0" formatCode="General"/>
    </dxf>
    <dxf>
      <font>
        <condense val="0"/>
        <extend val="0"/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</font>
      <numFmt numFmtId="0" formatCode="General"/>
    </dxf>
    <dxf>
      <font>
        <condense val="0"/>
        <extend val="0"/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</font>
      <numFmt numFmtId="0" formatCode="General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top style="thin">
          <color rgb="FF000000"/>
        </top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Tabulka3" displayName="Tabulka3" ref="A2:J19" totalsRowShown="0" headerRowDxfId="147" headerRowBorderDxfId="146" tableBorderDxfId="145" totalsRowBorderDxfId="144">
  <autoFilter ref="A2:J19"/>
  <sortState ref="A3:J19">
    <sortCondition descending="1" ref="I2:I19"/>
  </sortState>
  <tableColumns count="10">
    <tableColumn id="1" name="Start.čis." dataDxfId="143"/>
    <tableColumn id="2" name="Soutěžící" dataDxfId="142"/>
    <tableColumn id="5" name="Model" dataDxfId="141"/>
    <tableColumn id="7" name="1.start" dataDxfId="140"/>
    <tableColumn id="8" name="2.start" dataDxfId="139"/>
    <tableColumn id="9" name="3.start" dataDxfId="138"/>
    <tableColumn id="10" name="4.start" dataDxfId="137"/>
    <tableColumn id="11" name="Fly off" dataDxfId="136"/>
    <tableColumn id="12" name="Celkem" dataDxfId="135">
      <calculatedColumnFormula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calculatedColumnFormula>
    </tableColumn>
    <tableColumn id="3" name="Pořadí" dataDxfId="13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2" name="Tabulka2" displayName="Tabulka2" ref="A2:L37" totalsRowShown="0">
  <autoFilter ref="A2:L37"/>
  <sortState ref="A3:L37">
    <sortCondition descending="1" ref="K2:K37"/>
  </sortState>
  <tableColumns count="12">
    <tableColumn id="1" name="Start.čis."/>
    <tableColumn id="2" name="Soutěžící"/>
    <tableColumn id="5" name="Model"/>
    <tableColumn id="7" name="1.start"/>
    <tableColumn id="8" name="2.start"/>
    <tableColumn id="9" name="3.start"/>
    <tableColumn id="10" name="4.start"/>
    <tableColumn id="11" name="5.start"/>
    <tableColumn id="12" name="6.start"/>
    <tableColumn id="13" name="Fly off"/>
    <tableColumn id="14" name="Celkem" dataDxfId="70">
      <calculatedColumnFormula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calculatedColumnFormula>
    </tableColumn>
    <tableColumn id="3" name="Pořadí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" name="Tabulka122" displayName="Tabulka122" ref="A2:K15" totalsRowShown="0">
  <autoFilter ref="A2:K15"/>
  <sortState ref="A3:K15">
    <sortCondition descending="1" ref="J2:J15"/>
  </sortState>
  <tableColumns count="11">
    <tableColumn id="1" name="Start.čis." dataDxfId="68"/>
    <tableColumn id="2" name="Soutěžící" dataDxfId="67"/>
    <tableColumn id="5" name="Model" dataDxfId="66"/>
    <tableColumn id="7" name="1.start" dataDxfId="65"/>
    <tableColumn id="8" name="2.start" dataDxfId="64"/>
    <tableColumn id="9" name="3.start" dataDxfId="63"/>
    <tableColumn id="10" name="4.start" dataDxfId="62"/>
    <tableColumn id="3" name="5.start" dataDxfId="61"/>
    <tableColumn id="11" name="Fly off" dataDxfId="60"/>
    <tableColumn id="12" name="Celkem" dataDxfId="59">
      <calculatedColumnFormula>IF(ISERR(LARGE(Tabulka122[[#This Row],[1.start]:[5.start]],1)),0,LARGE(Tabulka122[[#This Row],[1.start]:[5.start]],1))+IF(ISERR(LARGE(Tabulka122[[#This Row],[1.start]:[5.start]],2)),0,LARGE(Tabulka122[[#This Row],[1.start]:[5.start]],2))+IF(ISERR(LARGE(Tabulka122[[#This Row],[1.start]:[5.start]],3)),0,LARGE(Tabulka122[[#This Row],[1.start]:[5.start]],3))+Tabulka122[[#This Row],[Fly off]]</calculatedColumnFormula>
    </tableColumn>
    <tableColumn id="13" name="Pořadí" dataDxfId="5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bulka12" displayName="Tabulka12" ref="A2:J23" totalsRowShown="0">
  <autoFilter ref="A2:J23"/>
  <sortState ref="A3:J23">
    <sortCondition descending="1" ref="I2:I23"/>
  </sortState>
  <tableColumns count="10">
    <tableColumn id="1" name="Start.čis." dataDxfId="56"/>
    <tableColumn id="2" name="Soutěžící" dataDxfId="55"/>
    <tableColumn id="5" name="Model" dataDxfId="54"/>
    <tableColumn id="7" name="1.start" dataDxfId="53"/>
    <tableColumn id="8" name="2.start" dataDxfId="52"/>
    <tableColumn id="9" name="3.start" dataDxfId="51"/>
    <tableColumn id="10" name="4.start" dataDxfId="50"/>
    <tableColumn id="11" name="Fly off" dataDxfId="49"/>
    <tableColumn id="12" name="Celkem" dataDxfId="48">
      <calculatedColumnFormula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calculatedColumnFormula>
    </tableColumn>
    <tableColumn id="13" name="Pořadí" dataDxfId="47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4" name="Tabulka1221415" displayName="Tabulka1221415" ref="A2:J15" totalsRowShown="0">
  <autoFilter ref="A2:J15"/>
  <sortState ref="A3:J15">
    <sortCondition descending="1" ref="I2:I15"/>
  </sortState>
  <tableColumns count="10">
    <tableColumn id="1" name="Start.čis." dataDxfId="45"/>
    <tableColumn id="2" name="Soutěžící" dataDxfId="44"/>
    <tableColumn id="5" name="Model" dataDxfId="43"/>
    <tableColumn id="7" name="1.start" dataDxfId="42"/>
    <tableColumn id="8" name="2.start" dataDxfId="41"/>
    <tableColumn id="9" name="3.start" dataDxfId="40"/>
    <tableColumn id="10" name="4.start" dataDxfId="39"/>
    <tableColumn id="11" name="Fly off" dataDxfId="38"/>
    <tableColumn id="12" name="Celkem" dataDxfId="37">
      <calculatedColumnFormula>IF(ISERR(LARGE(Tabulka1221415[[#This Row],[1.start]:[4.start]],1)),0,LARGE(Tabulka1221415[[#This Row],[1.start]:[4.start]],1))+IF(ISERR(LARGE(Tabulka1221415[[#This Row],[1.start]:[4.start]],2)),0,LARGE(Tabulka1221415[[#This Row],[1.start]:[4.start]],2))+IF(ISERR(LARGE(Tabulka1221415[[#This Row],[1.start]:[4.start]],3)),0,LARGE(Tabulka1221415[[#This Row],[1.start]:[4.start]],3))+Tabulka1221415[[#This Row],[Fly off]]</calculatedColumnFormula>
    </tableColumn>
    <tableColumn id="13" name="Pořadí" dataDxfId="3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3" name="Tabulka12214" displayName="Tabulka12214" ref="A2:J11" totalsRowShown="0">
  <autoFilter ref="A2:J11"/>
  <sortState ref="A3:J11">
    <sortCondition descending="1" ref="I2:I11"/>
  </sortState>
  <tableColumns count="10">
    <tableColumn id="1" name="Start.čis." dataDxfId="34"/>
    <tableColumn id="2" name="Soutěžící" dataDxfId="33"/>
    <tableColumn id="5" name="model" dataDxfId="32"/>
    <tableColumn id="7" name="1.start" dataDxfId="31"/>
    <tableColumn id="8" name="2.start" dataDxfId="30"/>
    <tableColumn id="9" name="3.start" dataDxfId="29"/>
    <tableColumn id="10" name="4.start" dataDxfId="28"/>
    <tableColumn id="11" name="Fly off" dataDxfId="27"/>
    <tableColumn id="12" name="Celkem" dataDxfId="26">
      <calculatedColumnFormula>IF(ISERR(LARGE(Tabulka12214[[#This Row],[1.start]:[4.start]],1)),0,LARGE(Tabulka12214[[#This Row],[1.start]:[4.start]],1))+IF(ISERR(LARGE(Tabulka12214[[#This Row],[1.start]:[4.start]],2)),0,LARGE(Tabulka12214[[#This Row],[1.start]:[4.start]],2))+IF(ISERR(LARGE(Tabulka12214[[#This Row],[1.start]:[4.start]],3)),0,LARGE(Tabulka12214[[#This Row],[1.start]:[4.start]],3))+Tabulka12214[[#This Row],[Fly off]]</calculatedColumnFormula>
    </tableColumn>
    <tableColumn id="13" name="Pořadí" dataDxfId="25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6" name="Tabulka71617" displayName="Tabulka71617" ref="A2:I17" totalsRowShown="0" headerRowDxfId="23">
  <autoFilter ref="A2:I17"/>
  <sortState ref="A3:I17">
    <sortCondition descending="1" ref="H2:H17"/>
  </sortState>
  <tableColumns count="9">
    <tableColumn id="1" name="Start.čis." dataDxfId="22"/>
    <tableColumn id="2" name="Soutěžící" dataDxfId="21"/>
    <tableColumn id="5" name="Model" dataDxfId="20"/>
    <tableColumn id="7" name="1.start" dataDxfId="19"/>
    <tableColumn id="8" name="2.start" dataDxfId="18"/>
    <tableColumn id="9" name="3.start" dataDxfId="17"/>
    <tableColumn id="11" name="Fly off" dataDxfId="16"/>
    <tableColumn id="12" name="Celkem" dataDxfId="15">
      <calculatedColumnFormula>MAX(D3:F3)</calculatedColumnFormula>
    </tableColumn>
    <tableColumn id="13" name="Pořadí" dataDxfId="14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8" name="Tabulka21819" displayName="Tabulka21819" ref="A2:L23" totalsRowShown="0">
  <autoFilter ref="A2:L23"/>
  <sortState ref="A3:L23">
    <sortCondition descending="1" ref="K2:K23"/>
  </sortState>
  <tableColumns count="12">
    <tableColumn id="1" name="Start.čis."/>
    <tableColumn id="2" name="Soutěžící"/>
    <tableColumn id="5" name="Model"/>
    <tableColumn id="7" name="1.start"/>
    <tableColumn id="8" name="2.start"/>
    <tableColumn id="9" name="3.start"/>
    <tableColumn id="10" name="4.start"/>
    <tableColumn id="11" name="5.start"/>
    <tableColumn id="12" name="6.start"/>
    <tableColumn id="13" name="Fly off"/>
    <tableColumn id="14" name="Celkem" dataDxfId="12">
      <calculatedColumnFormula>IF(ISERR(LARGE(Tabulka21819[[#This Row],[1.start]:[6.start]],1)),0,LARGE(Tabulka21819[[#This Row],[1.start]:[6.start]],1))+IF(ISERR(LARGE(Tabulka21819[[#This Row],[1.start]:[6.start]],2)),0,LARGE(Tabulka21819[[#This Row],[1.start]:[6.start]],2))+IF(ISERR(LARGE(Tabulka21819[[#This Row],[1.start]:[6.start]],3)),0,LARGE(Tabulka21819[[#This Row],[1.start]:[6.start]],3))+Tabulka21819[[#This Row],[Fly off]]</calculatedColumnFormula>
    </tableColumn>
    <tableColumn id="3" name="Pořadí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7" name="Tabulka218" displayName="Tabulka218" ref="A2:L25" totalsRowShown="0">
  <autoFilter ref="A2:L25"/>
  <sortState ref="A3:L25">
    <sortCondition descending="1" ref="K2:K25"/>
  </sortState>
  <tableColumns count="12">
    <tableColumn id="1" name="Start.čis."/>
    <tableColumn id="2" name="Soutěžící"/>
    <tableColumn id="5" name="Model"/>
    <tableColumn id="7" name="1.start"/>
    <tableColumn id="8" name="2.start"/>
    <tableColumn id="9" name="3.start"/>
    <tableColumn id="10" name="4.start"/>
    <tableColumn id="11" name="5.start"/>
    <tableColumn id="12" name="6.start"/>
    <tableColumn id="13" name="Fly off"/>
    <tableColumn id="14" name="Celkem" dataDxfId="10">
      <calculatedColumnFormula>IF(ISERR(LARGE(Tabulka218[[#This Row],[1.start]:[6.start]],1)),0,LARGE(Tabulka218[[#This Row],[1.start]:[6.start]],1))+IF(ISERR(LARGE(Tabulka218[[#This Row],[1.start]:[6.start]],2)),0,LARGE(Tabulka218[[#This Row],[1.start]:[6.start]],2))+IF(ISERR(LARGE(Tabulka218[[#This Row],[1.start]:[6.start]],3)),0,LARGE(Tabulka218[[#This Row],[1.start]:[6.start]],3))+Tabulka218[[#This Row],[Fly off]]</calculatedColumnFormula>
    </tableColumn>
    <tableColumn id="3" name="Pořadí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5" name="Tabulka21816" displayName="Tabulka21816" ref="A2:L29" totalsRowShown="0">
  <autoFilter ref="A2:L29"/>
  <sortState ref="A3:L29">
    <sortCondition ref="L2:L29"/>
  </sortState>
  <tableColumns count="12">
    <tableColumn id="1" name="Start.čis."/>
    <tableColumn id="2" name="Soutěžící"/>
    <tableColumn id="5" name="Model"/>
    <tableColumn id="7" name="1.start"/>
    <tableColumn id="8" name="2.start"/>
    <tableColumn id="9" name="3.start"/>
    <tableColumn id="10" name="4.start"/>
    <tableColumn id="11" name="5.start"/>
    <tableColumn id="12" name="6.start"/>
    <tableColumn id="13" name="Fly off"/>
    <tableColumn id="14" name="Celkem" dataDxfId="8">
      <calculatedColumnFormula>IF(ISERR(LARGE(Tabulka21816[[#This Row],[1.start]:[6.start]],1)),0,LARGE(Tabulka21816[[#This Row],[1.start]:[6.start]],1))+IF(ISERR(LARGE(Tabulka21816[[#This Row],[1.start]:[6.start]],2)),0,LARGE(Tabulka21816[[#This Row],[1.start]:[6.start]],2))+IF(ISERR(LARGE(Tabulka21816[[#This Row],[1.start]:[6.start]],3)),0,LARGE(Tabulka21816[[#This Row],[1.start]:[6.start]],3))+Tabulka21816[[#This Row],[Fly off]]</calculatedColumnFormula>
    </tableColumn>
    <tableColumn id="3" name="Pořadí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19" name="Tabulka2181620" displayName="Tabulka2181620" ref="A2:L19" totalsRowShown="0">
  <autoFilter ref="A2:L19"/>
  <sortState ref="A3:L19">
    <sortCondition ref="L2:L19"/>
  </sortState>
  <tableColumns count="12">
    <tableColumn id="1" name="Start.čis."/>
    <tableColumn id="2" name="Soutěžící"/>
    <tableColumn id="5" name="Model"/>
    <tableColumn id="7" name="1.start"/>
    <tableColumn id="8" name="2.start"/>
    <tableColumn id="9" name="3.start"/>
    <tableColumn id="10" name="4.start"/>
    <tableColumn id="11" name="5.start"/>
    <tableColumn id="12" name="6.start"/>
    <tableColumn id="13" name="Fly off"/>
    <tableColumn id="14" name="Celkem" dataDxfId="6">
      <calculatedColumnFormula>IF(ISERR(LARGE(Tabulka2181620[[#This Row],[1.start]:[6.start]],1)),0,LARGE(Tabulka2181620[[#This Row],[1.start]:[6.start]],1))+IF(ISERR(LARGE(Tabulka2181620[[#This Row],[1.start]:[6.start]],2)),0,LARGE(Tabulka2181620[[#This Row],[1.start]:[6.start]],2))+IF(ISERR(LARGE(Tabulka2181620[[#This Row],[1.start]:[6.start]],3)),0,LARGE(Tabulka2181620[[#This Row],[1.start]:[6.start]],3))+Tabulka2181620[[#This Row],[Fly off]]</calculatedColumnFormula>
    </tableColumn>
    <tableColumn id="3" name="Pořadí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ulka4" displayName="Tabulka4" ref="A2:J14" totalsRowShown="0">
  <autoFilter ref="A2:J14"/>
  <sortState ref="A3:J14">
    <sortCondition descending="1" ref="I2:I14"/>
  </sortState>
  <tableColumns count="10">
    <tableColumn id="1" name="Start.čis." dataDxfId="132"/>
    <tableColumn id="2" name="Soutěžící" dataDxfId="131"/>
    <tableColumn id="5" name="Model" dataDxfId="130"/>
    <tableColumn id="7" name="1.start" dataDxfId="129"/>
    <tableColumn id="8" name="2.start" dataDxfId="128"/>
    <tableColumn id="9" name="3.start" dataDxfId="127"/>
    <tableColumn id="10" name="4.start" dataDxfId="126"/>
    <tableColumn id="11" name="Fly off" dataDxfId="125"/>
    <tableColumn id="12" name="Celkem" dataDxfId="124">
      <calculatedColumnFormula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calculatedColumnFormula>
    </tableColumn>
    <tableColumn id="13" name="Pořadí" dataDxfId="123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0" name="Tabulka218162021" displayName="Tabulka218162021" ref="A2:L20" totalsRowShown="0">
  <autoFilter ref="A2:L20"/>
  <sortState ref="A3:L20">
    <sortCondition ref="L2:L20"/>
  </sortState>
  <tableColumns count="12">
    <tableColumn id="1" name="Start.čis."/>
    <tableColumn id="2" name="Soutěžící"/>
    <tableColumn id="5" name="Model"/>
    <tableColumn id="7" name="1.start"/>
    <tableColumn id="8" name="2.start"/>
    <tableColumn id="9" name="3.start"/>
    <tableColumn id="10" name="4.start"/>
    <tableColumn id="11" name="5.start"/>
    <tableColumn id="12" name="6.start"/>
    <tableColumn id="13" name="Fly off"/>
    <tableColumn id="14" name="Celkem" dataDxfId="4">
      <calculatedColumnFormula>IF(ISERR(LARGE(Tabulka218162021[[#This Row],[1.start]:[6.start]],1)),0,LARGE(Tabulka218162021[[#This Row],[1.start]:[6.start]],1))+IF(ISERR(LARGE(Tabulka218162021[[#This Row],[1.start]:[6.start]],2)),0,LARGE(Tabulka218162021[[#This Row],[1.start]:[6.start]],2))+IF(ISERR(LARGE(Tabulka218162021[[#This Row],[1.start]:[6.start]],3)),0,LARGE(Tabulka218162021[[#This Row],[1.start]:[6.start]],3))+Tabulka218162021[[#This Row],[Fly off]]</calculatedColumnFormula>
    </tableColumn>
    <tableColumn id="3" name="Pořadí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1" name="Tabulka21816202122" displayName="Tabulka21816202122" ref="A2:L21" totalsRowShown="0">
  <autoFilter ref="A2:L21"/>
  <sortState ref="A3:L21">
    <sortCondition descending="1" ref="K2:K21"/>
  </sortState>
  <tableColumns count="12">
    <tableColumn id="1" name="Start.čis."/>
    <tableColumn id="2" name="Soutěžící"/>
    <tableColumn id="5" name="Model"/>
    <tableColumn id="7" name="1.start"/>
    <tableColumn id="8" name="2.start"/>
    <tableColumn id="9" name="3.start"/>
    <tableColumn id="10" name="4.start"/>
    <tableColumn id="11" name="5.start"/>
    <tableColumn id="12" name="6.start"/>
    <tableColumn id="13" name="Fly off"/>
    <tableColumn id="14" name="Celkem" dataDxfId="2">
      <calculatedColumnFormula>IF(ISERR(LARGE(Tabulka21816202122[[#This Row],[1.start]:[6.start]],1)),0,LARGE(Tabulka21816202122[[#This Row],[1.start]:[6.start]],1))+IF(ISERR(LARGE(Tabulka21816202122[[#This Row],[1.start]:[6.start]],2)),0,LARGE(Tabulka21816202122[[#This Row],[1.start]:[6.start]],2))+IF(ISERR(LARGE(Tabulka21816202122[[#This Row],[1.start]:[6.start]],3)),0,LARGE(Tabulka21816202122[[#This Row],[1.start]:[6.start]],3))+Tabulka21816202122[[#This Row],[Fly off]]</calculatedColumnFormula>
    </tableColumn>
    <tableColumn id="3" name="Pořadí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2" name="Tabulka2181620212223" displayName="Tabulka2181620212223" ref="A2:L21" totalsRowShown="0">
  <autoFilter ref="A2:L21"/>
  <sortState ref="A3:L21">
    <sortCondition descending="1" ref="K2:K21"/>
  </sortState>
  <tableColumns count="12">
    <tableColumn id="1" name="Start.čis."/>
    <tableColumn id="2" name="Soutěžící"/>
    <tableColumn id="5" name="Model"/>
    <tableColumn id="7" name="1.start"/>
    <tableColumn id="8" name="2.start"/>
    <tableColumn id="9" name="3.start"/>
    <tableColumn id="10" name="4.start"/>
    <tableColumn id="11" name="5.start"/>
    <tableColumn id="12" name="6.start"/>
    <tableColumn id="13" name="Fly off"/>
    <tableColumn id="14" name="Celkem" dataDxfId="0">
      <calculatedColumnFormula>IF(ISERR(LARGE(Tabulka2181620212223[[#This Row],[1.start]:[6.start]],1)),0,LARGE(Tabulka2181620212223[[#This Row],[1.start]:[6.start]],1))+IF(ISERR(LARGE(Tabulka2181620212223[[#This Row],[1.start]:[6.start]],2)),0,LARGE(Tabulka2181620212223[[#This Row],[1.start]:[6.start]],2))+IF(ISERR(LARGE(Tabulka2181620212223[[#This Row],[1.start]:[6.start]],3)),0,LARGE(Tabulka2181620212223[[#This Row],[1.start]:[6.start]],3))+Tabulka2181620212223[[#This Row],[Fly off]]</calculatedColumnFormula>
    </tableColumn>
    <tableColumn id="3" name="Pořadí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8" name="Tabulka8" displayName="Tabulka8" ref="A2:J17" totalsRowShown="0">
  <autoFilter ref="A2:J17"/>
  <sortState ref="A3:J17">
    <sortCondition descending="1" ref="I2:I17"/>
  </sortState>
  <tableColumns count="10">
    <tableColumn id="1" name="Start.čis." dataDxfId="121"/>
    <tableColumn id="2" name="Soutěžící" dataDxfId="120"/>
    <tableColumn id="5" name="Model" dataDxfId="119"/>
    <tableColumn id="7" name="1.start" dataDxfId="118"/>
    <tableColumn id="8" name="2.start" dataDxfId="117"/>
    <tableColumn id="9" name="3.start" dataDxfId="116"/>
    <tableColumn id="10" name="4.start" dataDxfId="115"/>
    <tableColumn id="11" name="Fly off" dataDxfId="114"/>
    <tableColumn id="12" name="Celkem" dataDxfId="113">
      <calculatedColumnFormula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calculatedColumnFormula>
    </tableColumn>
    <tableColumn id="13" name="Pořadí" dataDxfId="11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" name="Tabulka7" displayName="Tabulka7" ref="A2:J15" totalsRowShown="0">
  <autoFilter ref="A2:J15"/>
  <sortState ref="A3:J15">
    <sortCondition descending="1" ref="I2:I15"/>
  </sortState>
  <tableColumns count="10">
    <tableColumn id="1" name="Start.čis." dataDxfId="110"/>
    <tableColumn id="2" name="Soutěžící" dataDxfId="109"/>
    <tableColumn id="5" name="Model" dataDxfId="108"/>
    <tableColumn id="7" name="1.start" dataDxfId="107"/>
    <tableColumn id="8" name="2.start" dataDxfId="106"/>
    <tableColumn id="9" name="3.start" dataDxfId="105"/>
    <tableColumn id="10" name="4.start" dataDxfId="104"/>
    <tableColumn id="11" name="Fly off" dataDxfId="103"/>
    <tableColumn id="12" name="Celkem" dataDxfId="102">
      <calculatedColumnFormula>IF(ISERR(LARGE(Tabulka7[[#This Row],[1.start]:[4.start]],1)),0,LARGE(Tabulka7[[#This Row],[1.start]:[4.start]],1))+IF(ISERR(LARGE(Tabulka7[[#This Row],[1.start]:[4.start]],2)),0,LARGE(Tabulka7[[#This Row],[1.start]:[4.start]],2))+IF(ISERR(LARGE(Tabulka7[[#This Row],[1.start]:[4.start]],3)),0,LARGE(Tabulka7[[#This Row],[1.start]:[4.start]],3))+Tabulka7[[#This Row],[Fly off]]</calculatedColumnFormula>
    </tableColumn>
    <tableColumn id="13" name="Pořadí" dataDxfId="10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ulka6" displayName="Tabulka6" ref="A2:I19" totalsRowShown="0">
  <autoFilter ref="A2:I19"/>
  <sortState ref="A3:I19">
    <sortCondition descending="1" ref="H2:H19"/>
  </sortState>
  <tableColumns count="9">
    <tableColumn id="1" name="Start.čis."/>
    <tableColumn id="2" name="Soutěžící"/>
    <tableColumn id="5" name="Model"/>
    <tableColumn id="7" name="1.start"/>
    <tableColumn id="8" name="2.start"/>
    <tableColumn id="9" name="3.start"/>
    <tableColumn id="10" name="fly off"/>
    <tableColumn id="11" name="Celkem" dataDxfId="99">
      <calculatedColumnFormula>IF(ISERR(LARGE(Tabulka6[[#This Row],[1.start]:[3.start]],1)),0,LARGE(Tabulka6[[#This Row],[1.start]:[3.start]],1)+IF(ISERR(LARGE(Tabulka6[[#This Row],[1.start]:[3.start]],2)),0,LARGE(Tabulka6[[#This Row],[1.start]:[3.start]],2)))+Tabulka6[[#This Row],[fly off]]</calculatedColumnFormula>
    </tableColumn>
    <tableColumn id="12" name="Pořadí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ulka5" displayName="Tabulka5" ref="A2:J14" totalsRowShown="0">
  <autoFilter ref="A2:J14"/>
  <sortState ref="A3:J14">
    <sortCondition descending="1" ref="I2:I14"/>
  </sortState>
  <tableColumns count="10">
    <tableColumn id="1" name="Start.čis." dataDxfId="97"/>
    <tableColumn id="2" name="Soutěžící" dataDxfId="96"/>
    <tableColumn id="5" name="Model" dataDxfId="95"/>
    <tableColumn id="7" name="1.start" dataDxfId="94"/>
    <tableColumn id="8" name="2.start" dataDxfId="93"/>
    <tableColumn id="9" name="3.start" dataDxfId="92"/>
    <tableColumn id="10" name="4.start" dataDxfId="91"/>
    <tableColumn id="11" name="Fly off" dataDxfId="90"/>
    <tableColumn id="12" name="Celkem" dataDxfId="89">
      <calculatedColumnFormula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calculatedColumnFormula>
    </tableColumn>
    <tableColumn id="13" name="Pořadí" dataDxfId="8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0" name="Tabulka10" displayName="Tabulka10" ref="A2:J41" totalsRowShown="0">
  <autoFilter ref="A2:J41"/>
  <sortState ref="A3:J41">
    <sortCondition descending="1" ref="I2:I41"/>
  </sortState>
  <tableColumns count="10">
    <tableColumn id="1" name="Start.čis."/>
    <tableColumn id="2" name="Soutěžící"/>
    <tableColumn id="5" name="Model"/>
    <tableColumn id="7" name="1.start"/>
    <tableColumn id="8" name="2.start"/>
    <tableColumn id="9" name="3.start"/>
    <tableColumn id="10" name="4.start"/>
    <tableColumn id="11" name="Fly off"/>
    <tableColumn id="12" name="Celkem" dataDxfId="86">
      <calculatedColumnFormula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1" name="Tabulka11" displayName="Tabulka11" ref="A2:J22" totalsRowShown="0">
  <autoFilter ref="A2:J22"/>
  <sortState ref="A3:J22">
    <sortCondition descending="1" ref="I2:I22"/>
  </sortState>
  <tableColumns count="10">
    <tableColumn id="1" name="Start.čis." dataDxfId="84"/>
    <tableColumn id="2" name="Soutěžící" dataDxfId="83"/>
    <tableColumn id="5" name="Model" dataDxfId="82"/>
    <tableColumn id="7" name="1.start" dataDxfId="81"/>
    <tableColumn id="8" name="2.start" dataDxfId="80"/>
    <tableColumn id="9" name="3.start" dataDxfId="79"/>
    <tableColumn id="10" name="4.start" dataDxfId="78"/>
    <tableColumn id="11" name="Fly off" dataDxfId="77"/>
    <tableColumn id="12" name="Celkem" dataDxfId="76">
      <calculatedColumnFormula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calculatedColumnFormula>
    </tableColumn>
    <tableColumn id="13" name="Pořadí" dataDxfId="7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ulka9" displayName="Tabulka9" ref="A2:J35" totalsRowShown="0">
  <autoFilter ref="A2:J35"/>
  <sortState ref="A3:J35">
    <sortCondition descending="1" ref="I2:I35"/>
  </sortState>
  <tableColumns count="10">
    <tableColumn id="1" name="Start.čis."/>
    <tableColumn id="2" name="Soutěžící"/>
    <tableColumn id="5" name="Model"/>
    <tableColumn id="7" name="1.start"/>
    <tableColumn id="8" name="2.start"/>
    <tableColumn id="9" name="3.start"/>
    <tableColumn id="3" name="4.start"/>
    <tableColumn id="10" name="Fly off"/>
    <tableColumn id="11" name="Celkem" dataDxfId="72">
      <calculatedColumnFormula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calculatedColumnFormula>
    </tableColumn>
    <tableColumn id="12" name="Pořadí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9"/>
  <sheetViews>
    <sheetView workbookViewId="0">
      <pane ySplit="2" topLeftCell="A3" activePane="bottomLeft" state="frozen"/>
      <selection pane="bottomLeft" activeCell="J4" sqref="J4"/>
    </sheetView>
  </sheetViews>
  <sheetFormatPr defaultRowHeight="15" x14ac:dyDescent="0.25"/>
  <cols>
    <col min="1" max="1" width="10.5703125" style="1" customWidth="1"/>
    <col min="2" max="2" width="18.140625" style="1" bestFit="1" customWidth="1"/>
    <col min="3" max="3" width="15.140625" style="1" bestFit="1" customWidth="1"/>
    <col min="4" max="8" width="9.140625" style="1"/>
    <col min="9" max="9" width="9.5703125" style="4" customWidth="1"/>
    <col min="10" max="10" width="10.28515625" style="1" bestFit="1" customWidth="1"/>
    <col min="11" max="16384" width="9.140625" style="1"/>
  </cols>
  <sheetData>
    <row r="1" spans="1:12" ht="26.25" x14ac:dyDescent="0.4">
      <c r="A1" s="3" t="s">
        <v>0</v>
      </c>
      <c r="B1" s="3"/>
      <c r="J1" s="5">
        <v>43700</v>
      </c>
      <c r="L1" s="1">
        <f>8*60</f>
        <v>480</v>
      </c>
    </row>
    <row r="2" spans="1:12" x14ac:dyDescent="0.25">
      <c r="A2" s="27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3" t="s">
        <v>9</v>
      </c>
      <c r="J2" s="30" t="s">
        <v>10</v>
      </c>
    </row>
    <row r="3" spans="1:12" x14ac:dyDescent="0.25">
      <c r="A3" s="28">
        <v>19</v>
      </c>
      <c r="B3" s="16" t="s">
        <v>11</v>
      </c>
      <c r="C3" s="19" t="s">
        <v>12</v>
      </c>
      <c r="D3" s="16">
        <v>480</v>
      </c>
      <c r="E3" s="16">
        <v>480</v>
      </c>
      <c r="F3" s="16">
        <v>287</v>
      </c>
      <c r="G3" s="16">
        <v>401</v>
      </c>
      <c r="H3" s="16"/>
      <c r="I3" s="20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1361</v>
      </c>
      <c r="J3" s="31" t="s">
        <v>13</v>
      </c>
    </row>
    <row r="4" spans="1:12" x14ac:dyDescent="0.25">
      <c r="A4" s="28">
        <v>19</v>
      </c>
      <c r="B4" s="16" t="s">
        <v>11</v>
      </c>
      <c r="C4" s="19" t="s">
        <v>14</v>
      </c>
      <c r="D4" s="16">
        <v>469</v>
      </c>
      <c r="E4" s="16">
        <v>309</v>
      </c>
      <c r="F4" s="16">
        <v>480</v>
      </c>
      <c r="G4" s="16">
        <v>355</v>
      </c>
      <c r="H4" s="16"/>
      <c r="I4" s="20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1304</v>
      </c>
      <c r="J4" s="31"/>
    </row>
    <row r="5" spans="1:12" x14ac:dyDescent="0.25">
      <c r="A5" s="28">
        <v>63</v>
      </c>
      <c r="B5" s="16" t="s">
        <v>15</v>
      </c>
      <c r="C5" s="19" t="s">
        <v>16</v>
      </c>
      <c r="D5" s="16">
        <v>121</v>
      </c>
      <c r="E5" s="16">
        <v>480</v>
      </c>
      <c r="F5" s="16">
        <v>150</v>
      </c>
      <c r="G5" s="16">
        <v>454</v>
      </c>
      <c r="H5" s="16"/>
      <c r="I5" s="20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1084</v>
      </c>
      <c r="J5" s="31" t="s">
        <v>17</v>
      </c>
    </row>
    <row r="6" spans="1:12" x14ac:dyDescent="0.25">
      <c r="A6" s="28">
        <v>36</v>
      </c>
      <c r="B6" s="16" t="s">
        <v>18</v>
      </c>
      <c r="C6" s="19" t="s">
        <v>19</v>
      </c>
      <c r="D6" s="16">
        <v>296</v>
      </c>
      <c r="E6" s="16">
        <v>480</v>
      </c>
      <c r="F6" s="16">
        <v>128</v>
      </c>
      <c r="G6" s="16">
        <v>292</v>
      </c>
      <c r="H6" s="16"/>
      <c r="I6" s="20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1068</v>
      </c>
      <c r="J6" s="31" t="s">
        <v>20</v>
      </c>
    </row>
    <row r="7" spans="1:12" x14ac:dyDescent="0.25">
      <c r="A7" s="28">
        <v>28</v>
      </c>
      <c r="B7" s="16" t="s">
        <v>21</v>
      </c>
      <c r="C7" s="19" t="s">
        <v>22</v>
      </c>
      <c r="D7" s="16">
        <v>313</v>
      </c>
      <c r="E7" s="16">
        <v>240</v>
      </c>
      <c r="F7" s="16">
        <v>199</v>
      </c>
      <c r="G7" s="16">
        <v>392</v>
      </c>
      <c r="H7" s="16"/>
      <c r="I7" s="20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945</v>
      </c>
      <c r="J7" s="31" t="s">
        <v>23</v>
      </c>
    </row>
    <row r="8" spans="1:12" x14ac:dyDescent="0.25">
      <c r="A8" s="28">
        <v>21</v>
      </c>
      <c r="B8" s="16" t="s">
        <v>24</v>
      </c>
      <c r="C8" s="19" t="s">
        <v>25</v>
      </c>
      <c r="D8" s="16">
        <v>4.45</v>
      </c>
      <c r="E8" s="16">
        <v>220</v>
      </c>
      <c r="F8" s="16">
        <v>213</v>
      </c>
      <c r="G8" s="16">
        <v>461</v>
      </c>
      <c r="H8" s="16"/>
      <c r="I8" s="20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894</v>
      </c>
      <c r="J8" s="31" t="s">
        <v>26</v>
      </c>
    </row>
    <row r="9" spans="1:12" x14ac:dyDescent="0.25">
      <c r="A9" s="28">
        <v>34</v>
      </c>
      <c r="B9" s="16" t="s">
        <v>27</v>
      </c>
      <c r="C9" s="19" t="s">
        <v>12</v>
      </c>
      <c r="D9" s="16">
        <v>342</v>
      </c>
      <c r="E9" s="16">
        <v>480</v>
      </c>
      <c r="F9" s="16">
        <v>0</v>
      </c>
      <c r="G9" s="16">
        <v>0</v>
      </c>
      <c r="H9" s="16"/>
      <c r="I9" s="20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822</v>
      </c>
      <c r="J9" s="31" t="s">
        <v>28</v>
      </c>
    </row>
    <row r="10" spans="1:12" x14ac:dyDescent="0.25">
      <c r="A10" s="28">
        <v>24</v>
      </c>
      <c r="B10" s="16" t="s">
        <v>29</v>
      </c>
      <c r="C10" s="19" t="s">
        <v>30</v>
      </c>
      <c r="D10" s="16">
        <v>0</v>
      </c>
      <c r="E10" s="16">
        <v>136</v>
      </c>
      <c r="F10" s="16">
        <v>480</v>
      </c>
      <c r="G10" s="16">
        <v>176</v>
      </c>
      <c r="H10" s="16"/>
      <c r="I10" s="20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792</v>
      </c>
      <c r="J10" s="31" t="s">
        <v>31</v>
      </c>
    </row>
    <row r="11" spans="1:12" x14ac:dyDescent="0.25">
      <c r="A11" s="28">
        <v>7</v>
      </c>
      <c r="B11" s="16" t="s">
        <v>32</v>
      </c>
      <c r="C11" s="19" t="s">
        <v>33</v>
      </c>
      <c r="D11" s="16">
        <v>379</v>
      </c>
      <c r="E11" s="16">
        <v>285</v>
      </c>
      <c r="F11" s="16">
        <v>82</v>
      </c>
      <c r="G11" s="16">
        <v>0</v>
      </c>
      <c r="H11" s="16"/>
      <c r="I11" s="20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746</v>
      </c>
      <c r="J11" s="31" t="s">
        <v>34</v>
      </c>
    </row>
    <row r="12" spans="1:12" x14ac:dyDescent="0.25">
      <c r="A12" s="28">
        <v>3</v>
      </c>
      <c r="B12" s="16" t="s">
        <v>35</v>
      </c>
      <c r="C12" s="19" t="s">
        <v>36</v>
      </c>
      <c r="D12" s="16">
        <v>246</v>
      </c>
      <c r="E12" s="16">
        <v>480</v>
      </c>
      <c r="F12" s="16">
        <v>0</v>
      </c>
      <c r="G12" s="16">
        <v>0</v>
      </c>
      <c r="H12" s="16"/>
      <c r="I12" s="20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726</v>
      </c>
      <c r="J12" s="31" t="s">
        <v>37</v>
      </c>
    </row>
    <row r="13" spans="1:12" x14ac:dyDescent="0.25">
      <c r="A13" s="28">
        <v>10</v>
      </c>
      <c r="B13" s="16" t="s">
        <v>38</v>
      </c>
      <c r="C13" s="19" t="s">
        <v>33</v>
      </c>
      <c r="D13" s="16">
        <v>180</v>
      </c>
      <c r="E13" s="16">
        <v>348</v>
      </c>
      <c r="F13" s="16">
        <v>86</v>
      </c>
      <c r="G13" s="16">
        <v>104</v>
      </c>
      <c r="H13" s="16"/>
      <c r="I13" s="20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632</v>
      </c>
      <c r="J13" s="31" t="s">
        <v>39</v>
      </c>
    </row>
    <row r="14" spans="1:12" x14ac:dyDescent="0.25">
      <c r="A14" s="28">
        <v>3</v>
      </c>
      <c r="B14" s="16" t="s">
        <v>35</v>
      </c>
      <c r="C14" s="19" t="s">
        <v>33</v>
      </c>
      <c r="D14" s="16">
        <v>0</v>
      </c>
      <c r="E14" s="16">
        <v>326</v>
      </c>
      <c r="F14" s="16">
        <v>84</v>
      </c>
      <c r="G14" s="16">
        <v>201</v>
      </c>
      <c r="H14" s="16"/>
      <c r="I14" s="20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611</v>
      </c>
      <c r="J14" s="31" t="s">
        <v>40</v>
      </c>
    </row>
    <row r="15" spans="1:12" x14ac:dyDescent="0.25">
      <c r="A15" s="28">
        <v>34</v>
      </c>
      <c r="B15" s="16" t="s">
        <v>27</v>
      </c>
      <c r="C15" s="19" t="s">
        <v>16</v>
      </c>
      <c r="D15" s="16"/>
      <c r="E15" s="16"/>
      <c r="F15" s="16"/>
      <c r="G15" s="16"/>
      <c r="H15" s="16"/>
      <c r="I15" s="20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  <c r="J15" s="32"/>
    </row>
    <row r="16" spans="1:12" x14ac:dyDescent="0.25">
      <c r="A16" s="28">
        <v>18</v>
      </c>
      <c r="B16" s="16" t="s">
        <v>41</v>
      </c>
      <c r="C16" s="19" t="s">
        <v>12</v>
      </c>
      <c r="D16" s="16"/>
      <c r="E16" s="16"/>
      <c r="F16" s="16"/>
      <c r="G16" s="16"/>
      <c r="H16" s="16"/>
      <c r="I16" s="20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  <c r="J16" s="32"/>
    </row>
    <row r="17" spans="1:10" x14ac:dyDescent="0.25">
      <c r="A17" s="28">
        <v>66</v>
      </c>
      <c r="B17" s="16" t="s">
        <v>42</v>
      </c>
      <c r="C17" s="19" t="s">
        <v>43</v>
      </c>
      <c r="D17" s="16"/>
      <c r="E17" s="16"/>
      <c r="F17" s="16"/>
      <c r="G17" s="16"/>
      <c r="H17" s="16"/>
      <c r="I17" s="20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  <c r="J17" s="32"/>
    </row>
    <row r="18" spans="1:10" x14ac:dyDescent="0.25">
      <c r="A18" s="28"/>
      <c r="B18" s="16" t="s">
        <v>42</v>
      </c>
      <c r="C18" s="19" t="s">
        <v>44</v>
      </c>
      <c r="D18" s="16"/>
      <c r="E18" s="16"/>
      <c r="F18" s="16"/>
      <c r="G18" s="16"/>
      <c r="H18" s="16"/>
      <c r="I18" s="20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  <c r="J18" s="32"/>
    </row>
    <row r="19" spans="1:10" x14ac:dyDescent="0.25">
      <c r="A19" s="29"/>
      <c r="B19" s="24"/>
      <c r="C19" s="25" t="s">
        <v>45</v>
      </c>
      <c r="D19" s="24"/>
      <c r="E19" s="24"/>
      <c r="F19" s="24"/>
      <c r="G19" s="24"/>
      <c r="H19" s="24"/>
      <c r="I19" s="26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  <c r="J19" s="33"/>
    </row>
  </sheetData>
  <conditionalFormatting sqref="D3:G506">
    <cfRule type="cellIs" dxfId="148" priority="1" operator="greaterThanOrEqual">
      <formula>480</formula>
    </cfRule>
  </conditionalFormatting>
  <pageMargins left="0.70866141732283472" right="0.70866141732283472" top="0.78740157480314965" bottom="0.78740157480314965" header="0.31496062992125984" footer="0.31496062992125984"/>
  <pageSetup paperSize="9" scale="79" fitToHeight="99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"/>
  <sheetViews>
    <sheetView workbookViewId="0">
      <pane ySplit="2" topLeftCell="A8" activePane="bottomLeft" state="frozen"/>
      <selection pane="bottomLeft" activeCell="N18" sqref="N18"/>
    </sheetView>
  </sheetViews>
  <sheetFormatPr defaultRowHeight="15" x14ac:dyDescent="0.25"/>
  <cols>
    <col min="1" max="1" width="10.5703125" style="1" customWidth="1"/>
    <col min="2" max="2" width="20.28515625" style="1" bestFit="1" customWidth="1"/>
    <col min="3" max="3" width="18.140625" style="1" bestFit="1" customWidth="1"/>
    <col min="4" max="10" width="9.140625" style="1"/>
    <col min="11" max="11" width="9.5703125" style="4" customWidth="1"/>
    <col min="12" max="12" width="10.28515625" style="1" bestFit="1" customWidth="1"/>
    <col min="13" max="13" width="10.85546875" style="1" bestFit="1" customWidth="1"/>
    <col min="14" max="16384" width="9.140625" style="1"/>
  </cols>
  <sheetData>
    <row r="1" spans="1:14" ht="26.25" x14ac:dyDescent="0.4">
      <c r="A1" s="15" t="s">
        <v>170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8">
        <v>43700</v>
      </c>
      <c r="N1" s="1">
        <f>5*60</f>
        <v>300</v>
      </c>
    </row>
    <row r="2" spans="1:14" x14ac:dyDescent="0.2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171</v>
      </c>
      <c r="I2" s="16" t="s">
        <v>172</v>
      </c>
      <c r="J2" s="16" t="s">
        <v>8</v>
      </c>
      <c r="K2" s="17" t="s">
        <v>9</v>
      </c>
      <c r="L2" s="16" t="s">
        <v>10</v>
      </c>
    </row>
    <row r="3" spans="1:14" x14ac:dyDescent="0.25">
      <c r="A3" s="19">
        <v>8</v>
      </c>
      <c r="B3" s="16" t="s">
        <v>173</v>
      </c>
      <c r="C3" s="19" t="s">
        <v>174</v>
      </c>
      <c r="D3" s="16">
        <v>300</v>
      </c>
      <c r="E3" s="16">
        <v>0</v>
      </c>
      <c r="F3" s="16">
        <v>80</v>
      </c>
      <c r="G3" s="16">
        <v>48</v>
      </c>
      <c r="H3" s="16">
        <v>300</v>
      </c>
      <c r="I3" s="16">
        <v>300</v>
      </c>
      <c r="J3" s="16"/>
      <c r="K3" s="20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900</v>
      </c>
      <c r="L3" s="19" t="s">
        <v>13</v>
      </c>
    </row>
    <row r="4" spans="1:14" x14ac:dyDescent="0.25">
      <c r="A4" s="19">
        <v>8</v>
      </c>
      <c r="B4" s="16" t="s">
        <v>173</v>
      </c>
      <c r="C4" s="19" t="s">
        <v>175</v>
      </c>
      <c r="D4" s="16">
        <v>300</v>
      </c>
      <c r="E4" s="16">
        <v>84</v>
      </c>
      <c r="F4" s="16">
        <v>300</v>
      </c>
      <c r="G4" s="16">
        <v>300</v>
      </c>
      <c r="H4" s="16"/>
      <c r="I4" s="16"/>
      <c r="J4" s="16"/>
      <c r="K4" s="20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900</v>
      </c>
      <c r="L4" s="19" t="s">
        <v>13</v>
      </c>
    </row>
    <row r="5" spans="1:14" x14ac:dyDescent="0.25">
      <c r="A5" s="19">
        <v>55</v>
      </c>
      <c r="B5" s="16" t="s">
        <v>176</v>
      </c>
      <c r="C5" s="19" t="s">
        <v>177</v>
      </c>
      <c r="D5" s="16">
        <v>300</v>
      </c>
      <c r="E5" s="16">
        <v>300</v>
      </c>
      <c r="F5" s="16">
        <v>300</v>
      </c>
      <c r="G5" s="16"/>
      <c r="H5" s="16"/>
      <c r="I5" s="16"/>
      <c r="J5" s="16"/>
      <c r="K5" s="20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900</v>
      </c>
      <c r="L5" s="19" t="s">
        <v>17</v>
      </c>
    </row>
    <row r="6" spans="1:14" x14ac:dyDescent="0.25">
      <c r="A6" s="19">
        <v>53</v>
      </c>
      <c r="B6" s="16" t="s">
        <v>160</v>
      </c>
      <c r="C6" s="19" t="s">
        <v>178</v>
      </c>
      <c r="D6" s="16">
        <v>300</v>
      </c>
      <c r="E6" s="16">
        <v>222</v>
      </c>
      <c r="F6" s="16">
        <v>300</v>
      </c>
      <c r="G6" s="16">
        <v>119</v>
      </c>
      <c r="H6" s="16">
        <v>66</v>
      </c>
      <c r="I6" s="16">
        <v>191</v>
      </c>
      <c r="J6" s="16"/>
      <c r="K6" s="20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822</v>
      </c>
      <c r="L6" s="19" t="s">
        <v>20</v>
      </c>
    </row>
    <row r="7" spans="1:14" x14ac:dyDescent="0.25">
      <c r="A7" s="19">
        <v>2</v>
      </c>
      <c r="B7" s="16" t="s">
        <v>179</v>
      </c>
      <c r="C7" s="19" t="s">
        <v>180</v>
      </c>
      <c r="D7" s="16">
        <v>233</v>
      </c>
      <c r="E7" s="16">
        <v>146</v>
      </c>
      <c r="F7" s="16">
        <v>300</v>
      </c>
      <c r="G7" s="16">
        <v>135</v>
      </c>
      <c r="H7" s="16">
        <v>233</v>
      </c>
      <c r="I7" s="16">
        <v>134</v>
      </c>
      <c r="J7" s="16"/>
      <c r="K7" s="20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766</v>
      </c>
      <c r="L7" s="19" t="s">
        <v>23</v>
      </c>
    </row>
    <row r="8" spans="1:14" x14ac:dyDescent="0.25">
      <c r="A8" s="19">
        <v>48</v>
      </c>
      <c r="B8" s="16" t="s">
        <v>62</v>
      </c>
      <c r="C8" s="19" t="s">
        <v>181</v>
      </c>
      <c r="D8" s="16">
        <v>43</v>
      </c>
      <c r="E8" s="16">
        <v>300</v>
      </c>
      <c r="F8" s="16">
        <v>137</v>
      </c>
      <c r="G8" s="16">
        <v>300</v>
      </c>
      <c r="H8" s="16">
        <v>3</v>
      </c>
      <c r="I8" s="16"/>
      <c r="J8" s="16"/>
      <c r="K8" s="20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737</v>
      </c>
      <c r="L8" s="19" t="s">
        <v>26</v>
      </c>
    </row>
    <row r="9" spans="1:14" x14ac:dyDescent="0.25">
      <c r="A9" s="19">
        <v>45</v>
      </c>
      <c r="B9" s="16" t="s">
        <v>114</v>
      </c>
      <c r="C9" s="19" t="s">
        <v>181</v>
      </c>
      <c r="D9" s="16">
        <v>86</v>
      </c>
      <c r="E9" s="16">
        <v>288</v>
      </c>
      <c r="F9" s="16">
        <v>80</v>
      </c>
      <c r="G9" s="16">
        <v>70</v>
      </c>
      <c r="H9" s="16">
        <v>222</v>
      </c>
      <c r="I9" s="16">
        <v>111</v>
      </c>
      <c r="J9" s="16"/>
      <c r="K9" s="20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621</v>
      </c>
      <c r="L9" s="19" t="s">
        <v>28</v>
      </c>
    </row>
    <row r="10" spans="1:14" x14ac:dyDescent="0.25">
      <c r="A10" s="19">
        <v>20</v>
      </c>
      <c r="B10" s="16" t="s">
        <v>84</v>
      </c>
      <c r="C10" s="19" t="s">
        <v>182</v>
      </c>
      <c r="D10" s="16">
        <v>0</v>
      </c>
      <c r="E10" s="16">
        <v>0</v>
      </c>
      <c r="F10" s="16">
        <v>117</v>
      </c>
      <c r="G10" s="16">
        <v>234</v>
      </c>
      <c r="H10" s="16">
        <v>150</v>
      </c>
      <c r="I10" s="16">
        <v>160</v>
      </c>
      <c r="J10" s="16"/>
      <c r="K10" s="20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544</v>
      </c>
      <c r="L10" s="19" t="s">
        <v>31</v>
      </c>
    </row>
    <row r="11" spans="1:14" x14ac:dyDescent="0.25">
      <c r="A11" s="19">
        <v>55</v>
      </c>
      <c r="B11" s="16" t="s">
        <v>176</v>
      </c>
      <c r="C11" s="19" t="s">
        <v>183</v>
      </c>
      <c r="D11" s="16">
        <v>115</v>
      </c>
      <c r="E11" s="16">
        <v>114</v>
      </c>
      <c r="F11" s="16">
        <v>300</v>
      </c>
      <c r="G11" s="16">
        <v>115</v>
      </c>
      <c r="H11" s="16">
        <v>125</v>
      </c>
      <c r="I11" s="16"/>
      <c r="J11" s="16"/>
      <c r="K11" s="20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540</v>
      </c>
      <c r="L11" s="19"/>
    </row>
    <row r="12" spans="1:14" x14ac:dyDescent="0.25">
      <c r="A12" s="19">
        <v>12</v>
      </c>
      <c r="B12" s="16" t="s">
        <v>157</v>
      </c>
      <c r="C12" s="19" t="s">
        <v>180</v>
      </c>
      <c r="D12" s="16">
        <v>141</v>
      </c>
      <c r="E12" s="16">
        <v>126</v>
      </c>
      <c r="F12" s="16">
        <v>157</v>
      </c>
      <c r="G12" s="16">
        <v>95</v>
      </c>
      <c r="H12" s="16">
        <v>196</v>
      </c>
      <c r="I12" s="16">
        <v>105</v>
      </c>
      <c r="J12" s="16"/>
      <c r="K12" s="20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494</v>
      </c>
      <c r="L12" s="19" t="s">
        <v>34</v>
      </c>
    </row>
    <row r="13" spans="1:14" x14ac:dyDescent="0.25">
      <c r="A13" s="19">
        <v>61</v>
      </c>
      <c r="B13" s="16" t="s">
        <v>184</v>
      </c>
      <c r="C13" s="19" t="s">
        <v>185</v>
      </c>
      <c r="D13" s="16">
        <v>73</v>
      </c>
      <c r="E13" s="16">
        <v>226</v>
      </c>
      <c r="F13" s="16">
        <v>121</v>
      </c>
      <c r="G13" s="16">
        <v>109</v>
      </c>
      <c r="H13" s="16">
        <v>93</v>
      </c>
      <c r="I13" s="16">
        <v>65</v>
      </c>
      <c r="J13" s="16"/>
      <c r="K13" s="20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456</v>
      </c>
      <c r="L13" s="19" t="s">
        <v>37</v>
      </c>
    </row>
    <row r="14" spans="1:14" x14ac:dyDescent="0.25">
      <c r="A14" s="19">
        <v>69</v>
      </c>
      <c r="B14" s="16" t="s">
        <v>54</v>
      </c>
      <c r="C14" s="19" t="s">
        <v>186</v>
      </c>
      <c r="D14" s="16">
        <v>156</v>
      </c>
      <c r="E14" s="16">
        <v>98</v>
      </c>
      <c r="F14" s="16">
        <v>73</v>
      </c>
      <c r="G14" s="16">
        <v>93</v>
      </c>
      <c r="H14" s="16">
        <v>156</v>
      </c>
      <c r="I14" s="16">
        <v>98</v>
      </c>
      <c r="J14" s="16"/>
      <c r="K14" s="20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410</v>
      </c>
      <c r="L14" s="19" t="s">
        <v>39</v>
      </c>
    </row>
    <row r="15" spans="1:14" x14ac:dyDescent="0.25">
      <c r="A15" s="19">
        <v>24</v>
      </c>
      <c r="B15" s="16" t="s">
        <v>29</v>
      </c>
      <c r="C15" s="19" t="s">
        <v>187</v>
      </c>
      <c r="D15" s="16">
        <v>0</v>
      </c>
      <c r="E15" s="16">
        <v>0</v>
      </c>
      <c r="F15" s="16">
        <v>40</v>
      </c>
      <c r="G15" s="16">
        <v>113</v>
      </c>
      <c r="H15" s="16">
        <v>83</v>
      </c>
      <c r="I15" s="16">
        <v>193</v>
      </c>
      <c r="J15" s="16"/>
      <c r="K15" s="20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389</v>
      </c>
      <c r="L15" s="19" t="s">
        <v>40</v>
      </c>
    </row>
    <row r="16" spans="1:14" x14ac:dyDescent="0.25">
      <c r="A16" s="19">
        <v>15</v>
      </c>
      <c r="B16" s="16" t="s">
        <v>188</v>
      </c>
      <c r="C16" s="19" t="s">
        <v>189</v>
      </c>
      <c r="D16" s="16">
        <v>57</v>
      </c>
      <c r="E16" s="16">
        <v>106</v>
      </c>
      <c r="F16" s="16">
        <v>115</v>
      </c>
      <c r="G16" s="16">
        <v>64</v>
      </c>
      <c r="H16" s="16">
        <v>50</v>
      </c>
      <c r="I16" s="16">
        <v>132</v>
      </c>
      <c r="J16" s="16"/>
      <c r="K16" s="20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353</v>
      </c>
      <c r="L16" s="19" t="s">
        <v>124</v>
      </c>
    </row>
    <row r="17" spans="1:12" x14ac:dyDescent="0.25">
      <c r="A17" s="19">
        <v>56</v>
      </c>
      <c r="B17" s="16" t="s">
        <v>190</v>
      </c>
      <c r="C17" s="19" t="s">
        <v>189</v>
      </c>
      <c r="D17" s="16">
        <v>117</v>
      </c>
      <c r="E17" s="16">
        <v>113</v>
      </c>
      <c r="F17" s="16">
        <v>44</v>
      </c>
      <c r="G17" s="16">
        <v>65</v>
      </c>
      <c r="H17" s="16">
        <v>37</v>
      </c>
      <c r="I17" s="16">
        <v>63</v>
      </c>
      <c r="J17" s="16"/>
      <c r="K17" s="20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295</v>
      </c>
      <c r="L17" s="19" t="s">
        <v>126</v>
      </c>
    </row>
    <row r="18" spans="1:12" x14ac:dyDescent="0.25">
      <c r="A18" s="19">
        <v>56</v>
      </c>
      <c r="B18" s="16" t="s">
        <v>190</v>
      </c>
      <c r="C18" s="19" t="s">
        <v>191</v>
      </c>
      <c r="D18" s="16">
        <v>89</v>
      </c>
      <c r="E18" s="16">
        <v>118</v>
      </c>
      <c r="F18" s="16">
        <v>62</v>
      </c>
      <c r="G18" s="16">
        <v>63</v>
      </c>
      <c r="H18" s="16">
        <v>72</v>
      </c>
      <c r="I18" s="16">
        <v>78</v>
      </c>
      <c r="J18" s="16"/>
      <c r="K18" s="20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285</v>
      </c>
      <c r="L18" s="19"/>
    </row>
    <row r="19" spans="1:12" x14ac:dyDescent="0.25">
      <c r="A19" s="19">
        <v>23</v>
      </c>
      <c r="B19" s="16" t="s">
        <v>192</v>
      </c>
      <c r="C19" s="19" t="s">
        <v>193</v>
      </c>
      <c r="D19" s="16"/>
      <c r="E19" s="16"/>
      <c r="F19" s="16"/>
      <c r="G19" s="16"/>
      <c r="H19" s="16"/>
      <c r="I19" s="16"/>
      <c r="J19" s="16"/>
      <c r="K19" s="20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  <c r="L19" s="16"/>
    </row>
    <row r="20" spans="1:12" x14ac:dyDescent="0.25">
      <c r="A20" s="19">
        <v>1</v>
      </c>
      <c r="B20" s="16" t="s">
        <v>56</v>
      </c>
      <c r="C20" s="19" t="s">
        <v>186</v>
      </c>
      <c r="D20" s="16"/>
      <c r="E20" s="16"/>
      <c r="F20" s="16"/>
      <c r="G20" s="16"/>
      <c r="H20" s="16"/>
      <c r="I20" s="16"/>
      <c r="J20" s="16"/>
      <c r="K20" s="20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  <c r="L20" s="16"/>
    </row>
    <row r="21" spans="1:12" x14ac:dyDescent="0.25">
      <c r="A21" s="19">
        <v>11</v>
      </c>
      <c r="B21" s="16" t="s">
        <v>194</v>
      </c>
      <c r="C21" s="19" t="s">
        <v>186</v>
      </c>
      <c r="D21" s="16"/>
      <c r="E21" s="16"/>
      <c r="F21" s="16"/>
      <c r="G21" s="16"/>
      <c r="H21" s="16"/>
      <c r="I21" s="16"/>
      <c r="J21" s="16"/>
      <c r="K21" s="20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  <c r="L21" s="16"/>
    </row>
    <row r="22" spans="1:12" x14ac:dyDescent="0.25">
      <c r="A22" s="19">
        <v>61</v>
      </c>
      <c r="B22" s="16" t="s">
        <v>184</v>
      </c>
      <c r="C22" s="19" t="s">
        <v>189</v>
      </c>
      <c r="D22" s="16"/>
      <c r="E22" s="16"/>
      <c r="F22" s="16"/>
      <c r="G22" s="16"/>
      <c r="H22" s="16"/>
      <c r="I22" s="16"/>
      <c r="J22" s="16"/>
      <c r="K22" s="20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  <c r="L22" s="16"/>
    </row>
    <row r="23" spans="1:12" x14ac:dyDescent="0.25">
      <c r="A23" s="16"/>
      <c r="B23" s="16"/>
      <c r="C23" s="21" t="s">
        <v>195</v>
      </c>
      <c r="D23" s="16"/>
      <c r="E23" s="16"/>
      <c r="F23" s="16"/>
      <c r="G23" s="16"/>
      <c r="H23" s="16"/>
      <c r="I23" s="16"/>
      <c r="J23" s="16"/>
      <c r="K23" s="20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  <c r="L23" s="16"/>
    </row>
    <row r="24" spans="1:12" x14ac:dyDescent="0.25">
      <c r="K24" s="2"/>
    </row>
    <row r="25" spans="1:12" x14ac:dyDescent="0.25">
      <c r="K25" s="2"/>
    </row>
    <row r="26" spans="1:12" x14ac:dyDescent="0.25">
      <c r="K26" s="2"/>
    </row>
    <row r="27" spans="1:12" x14ac:dyDescent="0.25">
      <c r="K27" s="2"/>
    </row>
    <row r="28" spans="1:12" x14ac:dyDescent="0.25">
      <c r="K28" s="2"/>
    </row>
    <row r="29" spans="1:12" x14ac:dyDescent="0.25">
      <c r="K29" s="2"/>
    </row>
    <row r="30" spans="1:12" x14ac:dyDescent="0.25">
      <c r="K30" s="2"/>
    </row>
    <row r="31" spans="1:12" x14ac:dyDescent="0.25">
      <c r="K31" s="2"/>
    </row>
    <row r="32" spans="1:12" x14ac:dyDescent="0.25">
      <c r="K32" s="2"/>
    </row>
    <row r="33" spans="11:11" x14ac:dyDescent="0.25">
      <c r="K33" s="2"/>
    </row>
    <row r="34" spans="11:11" x14ac:dyDescent="0.25">
      <c r="K34" s="2"/>
    </row>
    <row r="35" spans="11:11" x14ac:dyDescent="0.25">
      <c r="K35" s="2"/>
    </row>
    <row r="36" spans="11:11" x14ac:dyDescent="0.25">
      <c r="K36" s="2"/>
    </row>
    <row r="37" spans="11:11" x14ac:dyDescent="0.25">
      <c r="K37" s="2"/>
    </row>
  </sheetData>
  <conditionalFormatting sqref="D3:I501">
    <cfRule type="cellIs" dxfId="71" priority="1" operator="greaterThanOrEqual">
      <formula>300</formula>
    </cfRule>
  </conditionalFormatting>
  <pageMargins left="0.70866141732283472" right="0.70866141732283472" top="0.78740157480314965" bottom="0.78740157480314965" header="0.31496062992125984" footer="0.31496062992125984"/>
  <pageSetup paperSize="9" scale="65" fitToHeight="99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5"/>
  <sheetViews>
    <sheetView workbookViewId="0">
      <pane ySplit="2" topLeftCell="A3" activePane="bottomLeft" state="frozen"/>
      <selection pane="bottomLeft" activeCell="K3" sqref="K3"/>
    </sheetView>
  </sheetViews>
  <sheetFormatPr defaultRowHeight="15" x14ac:dyDescent="0.25"/>
  <cols>
    <col min="1" max="1" width="9.140625" style="1" customWidth="1"/>
    <col min="2" max="2" width="20.140625" style="1" customWidth="1"/>
    <col min="3" max="3" width="19" style="1" customWidth="1"/>
    <col min="4" max="10" width="9.140625" style="1"/>
    <col min="11" max="11" width="10.28515625" style="1" bestFit="1" customWidth="1"/>
    <col min="12" max="16384" width="9.140625" style="1"/>
  </cols>
  <sheetData>
    <row r="1" spans="1:13" ht="26.25" x14ac:dyDescent="0.4">
      <c r="A1" s="3" t="s">
        <v>196</v>
      </c>
      <c r="J1" s="4"/>
      <c r="K1" s="5">
        <v>43702</v>
      </c>
      <c r="M1" s="1">
        <f>4*60</f>
        <v>240</v>
      </c>
    </row>
    <row r="2" spans="1:13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171</v>
      </c>
      <c r="I2" s="1" t="s">
        <v>8</v>
      </c>
      <c r="J2" s="4" t="s">
        <v>9</v>
      </c>
      <c r="K2" s="1" t="s">
        <v>10</v>
      </c>
    </row>
    <row r="3" spans="1:13" x14ac:dyDescent="0.25">
      <c r="A3" s="6">
        <v>14</v>
      </c>
      <c r="B3" s="8" t="s">
        <v>197</v>
      </c>
      <c r="C3" s="6" t="s">
        <v>198</v>
      </c>
      <c r="D3" s="8">
        <v>240</v>
      </c>
      <c r="E3" s="8">
        <v>151</v>
      </c>
      <c r="F3" s="8">
        <v>240</v>
      </c>
      <c r="G3" s="8">
        <v>156</v>
      </c>
      <c r="H3" s="8">
        <v>240</v>
      </c>
      <c r="I3" s="8"/>
      <c r="J3" s="9">
        <f>IF(ISERR(LARGE(Tabulka122[[#This Row],[1.start]:[5.start]],1)),0,LARGE(Tabulka122[[#This Row],[1.start]:[5.start]],1))+IF(ISERR(LARGE(Tabulka122[[#This Row],[1.start]:[5.start]],2)),0,LARGE(Tabulka122[[#This Row],[1.start]:[5.start]],2))+IF(ISERR(LARGE(Tabulka122[[#This Row],[1.start]:[5.start]],3)),0,LARGE(Tabulka122[[#This Row],[1.start]:[5.start]],3))+Tabulka122[[#This Row],[Fly off]]</f>
        <v>720</v>
      </c>
      <c r="K3" s="14" t="s">
        <v>13</v>
      </c>
    </row>
    <row r="4" spans="1:13" x14ac:dyDescent="0.25">
      <c r="A4" s="6">
        <v>11</v>
      </c>
      <c r="B4" s="8" t="s">
        <v>194</v>
      </c>
      <c r="C4" s="6" t="s">
        <v>199</v>
      </c>
      <c r="D4" s="8">
        <v>210</v>
      </c>
      <c r="E4" s="8">
        <v>240</v>
      </c>
      <c r="F4" s="8">
        <v>240</v>
      </c>
      <c r="G4" s="8">
        <v>176</v>
      </c>
      <c r="H4" s="8">
        <v>186</v>
      </c>
      <c r="I4" s="8"/>
      <c r="J4" s="9">
        <f>IF(ISERR(LARGE(Tabulka122[[#This Row],[1.start]:[5.start]],1)),0,LARGE(Tabulka122[[#This Row],[1.start]:[5.start]],1))+IF(ISERR(LARGE(Tabulka122[[#This Row],[1.start]:[5.start]],2)),0,LARGE(Tabulka122[[#This Row],[1.start]:[5.start]],2))+IF(ISERR(LARGE(Tabulka122[[#This Row],[1.start]:[5.start]],3)),0,LARGE(Tabulka122[[#This Row],[1.start]:[5.start]],3))+Tabulka122[[#This Row],[Fly off]]</f>
        <v>690</v>
      </c>
      <c r="K4" s="14" t="s">
        <v>17</v>
      </c>
    </row>
    <row r="5" spans="1:13" x14ac:dyDescent="0.25">
      <c r="A5" s="6">
        <v>22</v>
      </c>
      <c r="B5" s="8" t="s">
        <v>200</v>
      </c>
      <c r="C5" s="6" t="s">
        <v>199</v>
      </c>
      <c r="D5" s="8">
        <v>144</v>
      </c>
      <c r="E5" s="8">
        <v>240</v>
      </c>
      <c r="F5" s="8">
        <v>189</v>
      </c>
      <c r="G5" s="8">
        <v>182</v>
      </c>
      <c r="H5" s="8">
        <v>240</v>
      </c>
      <c r="I5" s="8"/>
      <c r="J5" s="9">
        <f>IF(ISERR(LARGE(Tabulka122[[#This Row],[1.start]:[5.start]],1)),0,LARGE(Tabulka122[[#This Row],[1.start]:[5.start]],1))+IF(ISERR(LARGE(Tabulka122[[#This Row],[1.start]:[5.start]],2)),0,LARGE(Tabulka122[[#This Row],[1.start]:[5.start]],2))+IF(ISERR(LARGE(Tabulka122[[#This Row],[1.start]:[5.start]],3)),0,LARGE(Tabulka122[[#This Row],[1.start]:[5.start]],3))+Tabulka122[[#This Row],[Fly off]]</f>
        <v>669</v>
      </c>
      <c r="K5" s="14" t="s">
        <v>20</v>
      </c>
    </row>
    <row r="6" spans="1:13" x14ac:dyDescent="0.25">
      <c r="A6" s="6">
        <v>9</v>
      </c>
      <c r="B6" s="8" t="s">
        <v>109</v>
      </c>
      <c r="C6" s="6" t="s">
        <v>201</v>
      </c>
      <c r="D6" s="8">
        <v>183</v>
      </c>
      <c r="E6" s="8">
        <v>223</v>
      </c>
      <c r="F6" s="8">
        <v>214</v>
      </c>
      <c r="G6" s="8">
        <v>193</v>
      </c>
      <c r="H6" s="8">
        <v>213</v>
      </c>
      <c r="I6" s="8"/>
      <c r="J6" s="9">
        <f>IF(ISERR(LARGE(Tabulka122[[#This Row],[1.start]:[5.start]],1)),0,LARGE(Tabulka122[[#This Row],[1.start]:[5.start]],1))+IF(ISERR(LARGE(Tabulka122[[#This Row],[1.start]:[5.start]],2)),0,LARGE(Tabulka122[[#This Row],[1.start]:[5.start]],2))+IF(ISERR(LARGE(Tabulka122[[#This Row],[1.start]:[5.start]],3)),0,LARGE(Tabulka122[[#This Row],[1.start]:[5.start]],3))+Tabulka122[[#This Row],[Fly off]]</f>
        <v>650</v>
      </c>
      <c r="K6" s="14" t="s">
        <v>23</v>
      </c>
    </row>
    <row r="7" spans="1:13" x14ac:dyDescent="0.25">
      <c r="A7" s="6">
        <v>9</v>
      </c>
      <c r="B7" s="8" t="s">
        <v>109</v>
      </c>
      <c r="C7" s="6" t="s">
        <v>202</v>
      </c>
      <c r="D7" s="8">
        <v>240</v>
      </c>
      <c r="E7" s="8">
        <v>240</v>
      </c>
      <c r="F7" s="8">
        <v>96</v>
      </c>
      <c r="G7" s="8">
        <v>147</v>
      </c>
      <c r="H7" s="8">
        <v>113</v>
      </c>
      <c r="I7" s="8"/>
      <c r="J7" s="9">
        <f>IF(ISERR(LARGE(Tabulka122[[#This Row],[1.start]:[5.start]],1)),0,LARGE(Tabulka122[[#This Row],[1.start]:[5.start]],1))+IF(ISERR(LARGE(Tabulka122[[#This Row],[1.start]:[5.start]],2)),0,LARGE(Tabulka122[[#This Row],[1.start]:[5.start]],2))+IF(ISERR(LARGE(Tabulka122[[#This Row],[1.start]:[5.start]],3)),0,LARGE(Tabulka122[[#This Row],[1.start]:[5.start]],3))+Tabulka122[[#This Row],[Fly off]]</f>
        <v>627</v>
      </c>
      <c r="K7" s="14"/>
    </row>
    <row r="8" spans="1:13" x14ac:dyDescent="0.25">
      <c r="A8" s="6">
        <v>54</v>
      </c>
      <c r="B8" s="8" t="s">
        <v>101</v>
      </c>
      <c r="C8" s="6" t="s">
        <v>203</v>
      </c>
      <c r="D8" s="8">
        <v>37</v>
      </c>
      <c r="E8" s="8">
        <v>144</v>
      </c>
      <c r="F8" s="8">
        <v>240</v>
      </c>
      <c r="G8" s="8">
        <v>171</v>
      </c>
      <c r="H8" s="8">
        <v>106</v>
      </c>
      <c r="I8" s="8"/>
      <c r="J8" s="9">
        <f>IF(ISERR(LARGE(Tabulka122[[#This Row],[1.start]:[5.start]],1)),0,LARGE(Tabulka122[[#This Row],[1.start]:[5.start]],1))+IF(ISERR(LARGE(Tabulka122[[#This Row],[1.start]:[5.start]],2)),0,LARGE(Tabulka122[[#This Row],[1.start]:[5.start]],2))+IF(ISERR(LARGE(Tabulka122[[#This Row],[1.start]:[5.start]],3)),0,LARGE(Tabulka122[[#This Row],[1.start]:[5.start]],3))+Tabulka122[[#This Row],[Fly off]]</f>
        <v>555</v>
      </c>
      <c r="K8" s="14" t="s">
        <v>26</v>
      </c>
    </row>
    <row r="9" spans="1:13" x14ac:dyDescent="0.25">
      <c r="A9" s="6">
        <v>12</v>
      </c>
      <c r="B9" s="8" t="s">
        <v>157</v>
      </c>
      <c r="C9" s="6" t="s">
        <v>204</v>
      </c>
      <c r="D9" s="8">
        <v>106</v>
      </c>
      <c r="E9" s="8">
        <v>86</v>
      </c>
      <c r="F9" s="8">
        <v>221</v>
      </c>
      <c r="G9" s="8">
        <v>105</v>
      </c>
      <c r="H9" s="8">
        <v>123</v>
      </c>
      <c r="I9" s="8"/>
      <c r="J9" s="9">
        <f>IF(ISERR(LARGE(Tabulka122[[#This Row],[1.start]:[5.start]],1)),0,LARGE(Tabulka122[[#This Row],[1.start]:[5.start]],1))+IF(ISERR(LARGE(Tabulka122[[#This Row],[1.start]:[5.start]],2)),0,LARGE(Tabulka122[[#This Row],[1.start]:[5.start]],2))+IF(ISERR(LARGE(Tabulka122[[#This Row],[1.start]:[5.start]],3)),0,LARGE(Tabulka122[[#This Row],[1.start]:[5.start]],3))+Tabulka122[[#This Row],[Fly off]]</f>
        <v>450</v>
      </c>
      <c r="K9" s="14" t="s">
        <v>28</v>
      </c>
    </row>
    <row r="10" spans="1:13" x14ac:dyDescent="0.25">
      <c r="A10" s="6">
        <v>8</v>
      </c>
      <c r="B10" s="8" t="s">
        <v>173</v>
      </c>
      <c r="C10" s="6" t="s">
        <v>174</v>
      </c>
      <c r="D10" s="8">
        <v>104</v>
      </c>
      <c r="E10" s="8">
        <v>0</v>
      </c>
      <c r="F10" s="8">
        <v>0</v>
      </c>
      <c r="G10" s="8">
        <v>0</v>
      </c>
      <c r="H10" s="8">
        <v>0</v>
      </c>
      <c r="I10" s="8"/>
      <c r="J10" s="9">
        <f>IF(ISERR(LARGE(Tabulka122[[#This Row],[1.start]:[5.start]],1)),0,LARGE(Tabulka122[[#This Row],[1.start]:[5.start]],1))+IF(ISERR(LARGE(Tabulka122[[#This Row],[1.start]:[5.start]],2)),0,LARGE(Tabulka122[[#This Row],[1.start]:[5.start]],2))+IF(ISERR(LARGE(Tabulka122[[#This Row],[1.start]:[5.start]],3)),0,LARGE(Tabulka122[[#This Row],[1.start]:[5.start]],3))+Tabulka122[[#This Row],[Fly off]]</f>
        <v>104</v>
      </c>
      <c r="K10" s="14" t="s">
        <v>31</v>
      </c>
    </row>
    <row r="11" spans="1:13" x14ac:dyDescent="0.25">
      <c r="A11" s="6">
        <v>17</v>
      </c>
      <c r="B11" s="8" t="s">
        <v>65</v>
      </c>
      <c r="C11" s="6" t="s">
        <v>205</v>
      </c>
      <c r="D11" s="8"/>
      <c r="E11" s="8"/>
      <c r="F11" s="8"/>
      <c r="G11" s="8"/>
      <c r="H11" s="8"/>
      <c r="I11" s="8"/>
      <c r="J11" s="9">
        <f>IF(ISERR(LARGE(Tabulka122[[#This Row],[1.start]:[5.start]],1)),0,LARGE(Tabulka122[[#This Row],[1.start]:[5.start]],1))+IF(ISERR(LARGE(Tabulka122[[#This Row],[1.start]:[5.start]],2)),0,LARGE(Tabulka122[[#This Row],[1.start]:[5.start]],2))+IF(ISERR(LARGE(Tabulka122[[#This Row],[1.start]:[5.start]],3)),0,LARGE(Tabulka122[[#This Row],[1.start]:[5.start]],3))+Tabulka122[[#This Row],[Fly off]]</f>
        <v>0</v>
      </c>
      <c r="K11" s="8"/>
    </row>
    <row r="12" spans="1:13" x14ac:dyDescent="0.25">
      <c r="A12" s="6">
        <v>40</v>
      </c>
      <c r="B12" s="8" t="s">
        <v>142</v>
      </c>
      <c r="C12" s="6" t="s">
        <v>203</v>
      </c>
      <c r="D12" s="8"/>
      <c r="E12" s="8"/>
      <c r="F12" s="8"/>
      <c r="G12" s="8"/>
      <c r="H12" s="8"/>
      <c r="I12" s="8"/>
      <c r="J12" s="9">
        <f>IF(ISERR(LARGE(Tabulka122[[#This Row],[1.start]:[5.start]],1)),0,LARGE(Tabulka122[[#This Row],[1.start]:[5.start]],1))+IF(ISERR(LARGE(Tabulka122[[#This Row],[1.start]:[5.start]],2)),0,LARGE(Tabulka122[[#This Row],[1.start]:[5.start]],2))+IF(ISERR(LARGE(Tabulka122[[#This Row],[1.start]:[5.start]],3)),0,LARGE(Tabulka122[[#This Row],[1.start]:[5.start]],3))+Tabulka122[[#This Row],[Fly off]]</f>
        <v>0</v>
      </c>
      <c r="K12" s="8"/>
    </row>
    <row r="13" spans="1:13" x14ac:dyDescent="0.25">
      <c r="A13" s="6">
        <v>39</v>
      </c>
      <c r="B13" s="8" t="s">
        <v>140</v>
      </c>
      <c r="C13" s="6" t="s">
        <v>203</v>
      </c>
      <c r="D13" s="8"/>
      <c r="E13" s="8"/>
      <c r="F13" s="8"/>
      <c r="G13" s="8"/>
      <c r="H13" s="8"/>
      <c r="I13" s="8"/>
      <c r="J13" s="9">
        <f>IF(ISERR(LARGE(Tabulka122[[#This Row],[1.start]:[5.start]],1)),0,LARGE(Tabulka122[[#This Row],[1.start]:[5.start]],1))+IF(ISERR(LARGE(Tabulka122[[#This Row],[1.start]:[5.start]],2)),0,LARGE(Tabulka122[[#This Row],[1.start]:[5.start]],2))+IF(ISERR(LARGE(Tabulka122[[#This Row],[1.start]:[5.start]],3)),0,LARGE(Tabulka122[[#This Row],[1.start]:[5.start]],3))+Tabulka122[[#This Row],[Fly off]]</f>
        <v>0</v>
      </c>
      <c r="K13" s="8"/>
    </row>
    <row r="14" spans="1:13" x14ac:dyDescent="0.25">
      <c r="A14" s="11"/>
      <c r="B14" s="8"/>
      <c r="C14" s="10" t="s">
        <v>206</v>
      </c>
      <c r="D14" s="8"/>
      <c r="E14" s="8"/>
      <c r="F14" s="8"/>
      <c r="G14" s="8"/>
      <c r="H14" s="8"/>
      <c r="I14" s="8"/>
      <c r="J14" s="9">
        <f>IF(ISERR(LARGE(Tabulka122[[#This Row],[1.start]:[5.start]],1)),0,LARGE(Tabulka122[[#This Row],[1.start]:[5.start]],1))+IF(ISERR(LARGE(Tabulka122[[#This Row],[1.start]:[5.start]],2)),0,LARGE(Tabulka122[[#This Row],[1.start]:[5.start]],2))+IF(ISERR(LARGE(Tabulka122[[#This Row],[1.start]:[5.start]],3)),0,LARGE(Tabulka122[[#This Row],[1.start]:[5.start]],3))+Tabulka122[[#This Row],[Fly off]]</f>
        <v>0</v>
      </c>
      <c r="K14" s="8"/>
    </row>
    <row r="15" spans="1:13" x14ac:dyDescent="0.25">
      <c r="A15" s="11"/>
      <c r="B15" s="8"/>
      <c r="C15" s="10"/>
      <c r="D15" s="8"/>
      <c r="E15" s="8"/>
      <c r="F15" s="8"/>
      <c r="G15" s="8"/>
      <c r="H15" s="8"/>
      <c r="I15" s="8"/>
      <c r="J15" s="9">
        <f>IF(ISERR(LARGE(Tabulka122[[#This Row],[1.start]:[5.start]],1)),0,LARGE(Tabulka122[[#This Row],[1.start]:[5.start]],1))+IF(ISERR(LARGE(Tabulka122[[#This Row],[1.start]:[5.start]],2)),0,LARGE(Tabulka122[[#This Row],[1.start]:[5.start]],2))+IF(ISERR(LARGE(Tabulka122[[#This Row],[1.start]:[5.start]],3)),0,LARGE(Tabulka122[[#This Row],[1.start]:[5.start]],3))+Tabulka122[[#This Row],[Fly off]]</f>
        <v>0</v>
      </c>
      <c r="K15" s="8"/>
    </row>
  </sheetData>
  <conditionalFormatting sqref="D3:H505">
    <cfRule type="cellIs" dxfId="69" priority="2" operator="greaterThanOrEqual">
      <formula>240</formula>
    </cfRule>
  </conditionalFormatting>
  <pageMargins left="0.70866141732283472" right="0.70866141732283472" top="0.78740157480314965" bottom="0.78740157480314965" header="0.31496062992125984" footer="0.31496062992125984"/>
  <pageSetup paperSize="9" scale="71" fitToHeight="99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23"/>
  <sheetViews>
    <sheetView workbookViewId="0">
      <pane ySplit="2" topLeftCell="A14" activePane="bottomLeft" state="frozen"/>
      <selection pane="bottomLeft" activeCell="G36" sqref="G36"/>
    </sheetView>
  </sheetViews>
  <sheetFormatPr defaultRowHeight="15" x14ac:dyDescent="0.25"/>
  <cols>
    <col min="1" max="1" width="9.85546875" style="1" customWidth="1"/>
    <col min="2" max="2" width="20.140625" style="1" customWidth="1"/>
    <col min="3" max="3" width="19" style="1" customWidth="1"/>
    <col min="4" max="8" width="9.140625" style="1"/>
    <col min="9" max="9" width="9.5703125" style="4" customWidth="1"/>
    <col min="10" max="10" width="10.28515625" style="1" bestFit="1" customWidth="1"/>
    <col min="11" max="16384" width="9.140625" style="1"/>
  </cols>
  <sheetData>
    <row r="1" spans="1:12" ht="26.25" x14ac:dyDescent="0.4">
      <c r="A1" s="3" t="s">
        <v>207</v>
      </c>
      <c r="J1" s="5">
        <v>43702</v>
      </c>
      <c r="L1" s="1">
        <f>7*60</f>
        <v>420</v>
      </c>
    </row>
    <row r="2" spans="1:12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4" t="s">
        <v>9</v>
      </c>
      <c r="J2" s="1" t="s">
        <v>10</v>
      </c>
    </row>
    <row r="3" spans="1:12" x14ac:dyDescent="0.25">
      <c r="A3" s="6">
        <v>49</v>
      </c>
      <c r="B3" s="8" t="s">
        <v>129</v>
      </c>
      <c r="C3" s="6" t="s">
        <v>208</v>
      </c>
      <c r="D3" s="8">
        <v>420</v>
      </c>
      <c r="E3" s="8">
        <v>420</v>
      </c>
      <c r="F3" s="8">
        <v>251</v>
      </c>
      <c r="G3" s="8">
        <v>420</v>
      </c>
      <c r="H3" s="8"/>
      <c r="I3" s="9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1260</v>
      </c>
      <c r="J3" s="6" t="s">
        <v>13</v>
      </c>
    </row>
    <row r="4" spans="1:12" x14ac:dyDescent="0.25">
      <c r="A4" s="6">
        <v>2</v>
      </c>
      <c r="B4" s="8" t="s">
        <v>179</v>
      </c>
      <c r="C4" s="6" t="s">
        <v>209</v>
      </c>
      <c r="D4" s="8">
        <v>413</v>
      </c>
      <c r="E4" s="8">
        <v>420</v>
      </c>
      <c r="F4" s="8">
        <v>276</v>
      </c>
      <c r="G4" s="8">
        <v>420</v>
      </c>
      <c r="H4" s="8"/>
      <c r="I4" s="9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1253</v>
      </c>
      <c r="J4" s="6" t="s">
        <v>17</v>
      </c>
    </row>
    <row r="5" spans="1:12" x14ac:dyDescent="0.25">
      <c r="A5" s="6">
        <v>19</v>
      </c>
      <c r="B5" s="8" t="s">
        <v>11</v>
      </c>
      <c r="C5" s="6" t="s">
        <v>209</v>
      </c>
      <c r="D5" s="8">
        <v>397</v>
      </c>
      <c r="E5" s="8">
        <v>420</v>
      </c>
      <c r="F5" s="8">
        <v>420</v>
      </c>
      <c r="G5" s="8">
        <v>294</v>
      </c>
      <c r="H5" s="8"/>
      <c r="I5" s="9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1237</v>
      </c>
      <c r="J5" s="6" t="s">
        <v>20</v>
      </c>
    </row>
    <row r="6" spans="1:12" x14ac:dyDescent="0.25">
      <c r="A6" s="6">
        <v>63</v>
      </c>
      <c r="B6" s="8" t="s">
        <v>15</v>
      </c>
      <c r="C6" s="6" t="s">
        <v>210</v>
      </c>
      <c r="D6" s="8">
        <v>420</v>
      </c>
      <c r="E6" s="8">
        <v>388</v>
      </c>
      <c r="F6" s="8">
        <v>383</v>
      </c>
      <c r="G6" s="8">
        <v>183</v>
      </c>
      <c r="H6" s="8"/>
      <c r="I6" s="9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1191</v>
      </c>
      <c r="J6" s="6" t="s">
        <v>23</v>
      </c>
    </row>
    <row r="7" spans="1:12" x14ac:dyDescent="0.25">
      <c r="A7" s="6">
        <v>9</v>
      </c>
      <c r="B7" s="8" t="s">
        <v>109</v>
      </c>
      <c r="C7" s="6" t="s">
        <v>209</v>
      </c>
      <c r="D7" s="8">
        <v>420</v>
      </c>
      <c r="E7" s="8">
        <v>420</v>
      </c>
      <c r="F7" s="8">
        <v>289</v>
      </c>
      <c r="G7" s="8">
        <v>300</v>
      </c>
      <c r="H7" s="8"/>
      <c r="I7" s="9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1140</v>
      </c>
      <c r="J7" s="6" t="s">
        <v>26</v>
      </c>
    </row>
    <row r="8" spans="1:12" x14ac:dyDescent="0.25">
      <c r="A8" s="6">
        <v>1</v>
      </c>
      <c r="B8" s="8" t="s">
        <v>107</v>
      </c>
      <c r="C8" s="6" t="s">
        <v>209</v>
      </c>
      <c r="D8" s="8">
        <v>267</v>
      </c>
      <c r="E8" s="8">
        <v>225</v>
      </c>
      <c r="F8" s="8">
        <v>420</v>
      </c>
      <c r="G8" s="8">
        <v>420</v>
      </c>
      <c r="H8" s="8"/>
      <c r="I8" s="9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1107</v>
      </c>
      <c r="J8" s="6" t="s">
        <v>28</v>
      </c>
    </row>
    <row r="9" spans="1:12" x14ac:dyDescent="0.25">
      <c r="A9" s="6">
        <v>34</v>
      </c>
      <c r="B9" s="8" t="s">
        <v>27</v>
      </c>
      <c r="C9" s="6" t="s">
        <v>209</v>
      </c>
      <c r="D9" s="8">
        <v>356</v>
      </c>
      <c r="E9" s="8">
        <v>360</v>
      </c>
      <c r="F9" s="8">
        <v>390</v>
      </c>
      <c r="G9" s="8">
        <v>0</v>
      </c>
      <c r="H9" s="8"/>
      <c r="I9" s="9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1106</v>
      </c>
      <c r="J9" s="6" t="s">
        <v>31</v>
      </c>
    </row>
    <row r="10" spans="1:12" x14ac:dyDescent="0.25">
      <c r="A10" s="6">
        <v>28</v>
      </c>
      <c r="B10" s="8" t="s">
        <v>159</v>
      </c>
      <c r="C10" s="6" t="s">
        <v>211</v>
      </c>
      <c r="D10" s="8">
        <v>280</v>
      </c>
      <c r="E10" s="8">
        <v>316</v>
      </c>
      <c r="F10" s="8">
        <v>253</v>
      </c>
      <c r="G10" s="8">
        <v>420</v>
      </c>
      <c r="H10" s="8"/>
      <c r="I10" s="9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1016</v>
      </c>
      <c r="J10" s="6" t="s">
        <v>34</v>
      </c>
    </row>
    <row r="11" spans="1:12" x14ac:dyDescent="0.25">
      <c r="A11" s="6">
        <v>26</v>
      </c>
      <c r="B11" s="8" t="s">
        <v>136</v>
      </c>
      <c r="C11" s="6" t="s">
        <v>209</v>
      </c>
      <c r="D11" s="8">
        <v>310</v>
      </c>
      <c r="E11" s="8">
        <v>420</v>
      </c>
      <c r="F11" s="8">
        <v>221</v>
      </c>
      <c r="G11" s="8">
        <v>264</v>
      </c>
      <c r="H11" s="8"/>
      <c r="I11" s="9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994</v>
      </c>
      <c r="J11" s="6" t="s">
        <v>37</v>
      </c>
    </row>
    <row r="12" spans="1:12" x14ac:dyDescent="0.25">
      <c r="A12" s="6">
        <v>29</v>
      </c>
      <c r="B12" s="8" t="s">
        <v>92</v>
      </c>
      <c r="C12" s="6" t="s">
        <v>212</v>
      </c>
      <c r="D12" s="8">
        <v>295</v>
      </c>
      <c r="E12" s="8">
        <v>271</v>
      </c>
      <c r="F12" s="8">
        <v>247</v>
      </c>
      <c r="G12" s="8">
        <v>365</v>
      </c>
      <c r="H12" s="8"/>
      <c r="I12" s="9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931</v>
      </c>
      <c r="J12" s="6" t="s">
        <v>39</v>
      </c>
    </row>
    <row r="13" spans="1:12" x14ac:dyDescent="0.25">
      <c r="A13" s="6">
        <v>36</v>
      </c>
      <c r="B13" s="8" t="s">
        <v>18</v>
      </c>
      <c r="C13" s="6" t="s">
        <v>209</v>
      </c>
      <c r="D13" s="8">
        <v>245</v>
      </c>
      <c r="E13" s="8">
        <v>193</v>
      </c>
      <c r="F13" s="8">
        <v>301</v>
      </c>
      <c r="G13" s="8">
        <v>379</v>
      </c>
      <c r="H13" s="8"/>
      <c r="I13" s="9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925</v>
      </c>
      <c r="J13" s="6" t="s">
        <v>40</v>
      </c>
    </row>
    <row r="14" spans="1:12" x14ac:dyDescent="0.25">
      <c r="A14" s="6">
        <v>1</v>
      </c>
      <c r="B14" s="8" t="s">
        <v>107</v>
      </c>
      <c r="C14" s="6" t="s">
        <v>208</v>
      </c>
      <c r="D14" s="8">
        <v>262</v>
      </c>
      <c r="E14" s="8">
        <v>420</v>
      </c>
      <c r="F14" s="8">
        <v>190</v>
      </c>
      <c r="G14" s="8">
        <v>187</v>
      </c>
      <c r="H14" s="8"/>
      <c r="I14" s="9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872</v>
      </c>
      <c r="J14" s="6"/>
    </row>
    <row r="15" spans="1:12" x14ac:dyDescent="0.25">
      <c r="A15" s="6">
        <v>4</v>
      </c>
      <c r="B15" s="8" t="s">
        <v>118</v>
      </c>
      <c r="C15" s="6" t="s">
        <v>210</v>
      </c>
      <c r="D15" s="8">
        <v>205</v>
      </c>
      <c r="E15" s="8">
        <v>160</v>
      </c>
      <c r="F15" s="8">
        <v>420</v>
      </c>
      <c r="G15" s="8">
        <v>203</v>
      </c>
      <c r="H15" s="8"/>
      <c r="I15" s="9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828</v>
      </c>
      <c r="J15" s="6" t="s">
        <v>124</v>
      </c>
    </row>
    <row r="16" spans="1:12" x14ac:dyDescent="0.25">
      <c r="A16" s="6">
        <v>4</v>
      </c>
      <c r="B16" s="8" t="s">
        <v>118</v>
      </c>
      <c r="C16" s="6" t="s">
        <v>209</v>
      </c>
      <c r="D16" s="8">
        <v>271</v>
      </c>
      <c r="E16" s="8">
        <v>275</v>
      </c>
      <c r="F16" s="8">
        <v>243</v>
      </c>
      <c r="G16" s="8">
        <v>273</v>
      </c>
      <c r="H16" s="8"/>
      <c r="I16" s="9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819</v>
      </c>
      <c r="J16" s="6"/>
    </row>
    <row r="17" spans="1:10" x14ac:dyDescent="0.25">
      <c r="A17" s="6">
        <v>18</v>
      </c>
      <c r="B17" s="8" t="s">
        <v>41</v>
      </c>
      <c r="C17" s="6" t="s">
        <v>213</v>
      </c>
      <c r="D17" s="8">
        <v>220</v>
      </c>
      <c r="E17" s="8">
        <v>268</v>
      </c>
      <c r="F17" s="8">
        <v>309</v>
      </c>
      <c r="G17" s="8">
        <v>233</v>
      </c>
      <c r="H17" s="8"/>
      <c r="I17" s="9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810</v>
      </c>
      <c r="J17" s="6" t="s">
        <v>126</v>
      </c>
    </row>
    <row r="18" spans="1:10" x14ac:dyDescent="0.25">
      <c r="A18" s="6">
        <v>40</v>
      </c>
      <c r="B18" s="8" t="s">
        <v>142</v>
      </c>
      <c r="C18" s="6" t="s">
        <v>209</v>
      </c>
      <c r="D18" s="8"/>
      <c r="E18" s="8"/>
      <c r="F18" s="8"/>
      <c r="G18" s="8"/>
      <c r="H18" s="8"/>
      <c r="I18" s="9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  <c r="J18" s="8"/>
    </row>
    <row r="19" spans="1:10" x14ac:dyDescent="0.25">
      <c r="A19" s="6">
        <v>51</v>
      </c>
      <c r="B19" s="8" t="s">
        <v>137</v>
      </c>
      <c r="C19" s="6" t="s">
        <v>208</v>
      </c>
      <c r="D19" s="8"/>
      <c r="E19" s="8"/>
      <c r="F19" s="8"/>
      <c r="G19" s="8"/>
      <c r="H19" s="8"/>
      <c r="I19" s="9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  <c r="J19" s="8"/>
    </row>
    <row r="20" spans="1:10" x14ac:dyDescent="0.25">
      <c r="A20" s="6">
        <v>47</v>
      </c>
      <c r="B20" s="8" t="s">
        <v>156</v>
      </c>
      <c r="C20" s="6" t="s">
        <v>214</v>
      </c>
      <c r="D20" s="8"/>
      <c r="E20" s="8"/>
      <c r="F20" s="8"/>
      <c r="G20" s="8"/>
      <c r="H20" s="8"/>
      <c r="I20" s="9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  <c r="J20" s="8"/>
    </row>
    <row r="21" spans="1:10" x14ac:dyDescent="0.25">
      <c r="A21" s="6">
        <v>52</v>
      </c>
      <c r="B21" s="8" t="s">
        <v>167</v>
      </c>
      <c r="C21" s="6" t="s">
        <v>214</v>
      </c>
      <c r="D21" s="8"/>
      <c r="E21" s="8"/>
      <c r="F21" s="8"/>
      <c r="G21" s="8"/>
      <c r="H21" s="8"/>
      <c r="I21" s="9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  <c r="J21" s="8"/>
    </row>
    <row r="22" spans="1:10" x14ac:dyDescent="0.25">
      <c r="A22" s="6">
        <v>27</v>
      </c>
      <c r="B22" s="8" t="s">
        <v>159</v>
      </c>
      <c r="C22" s="6" t="s">
        <v>210</v>
      </c>
      <c r="D22" s="8"/>
      <c r="E22" s="8"/>
      <c r="F22" s="8"/>
      <c r="G22" s="8"/>
      <c r="H22" s="8"/>
      <c r="I22" s="9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  <c r="J22" s="8"/>
    </row>
    <row r="23" spans="1:10" x14ac:dyDescent="0.25">
      <c r="A23" s="8"/>
      <c r="B23" s="8"/>
      <c r="C23" s="10" t="s">
        <v>215</v>
      </c>
      <c r="D23" s="8"/>
      <c r="E23" s="8"/>
      <c r="F23" s="8"/>
      <c r="G23" s="8"/>
      <c r="H23" s="8"/>
      <c r="I23" s="9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  <c r="J23" s="8"/>
    </row>
  </sheetData>
  <conditionalFormatting sqref="D3:G500">
    <cfRule type="cellIs" dxfId="57" priority="1" operator="greaterThanOrEqual">
      <formula>7*60</formula>
    </cfRule>
  </conditionalFormatting>
  <pageMargins left="0.70866141732283472" right="0.70866141732283472" top="0.78740157480314965" bottom="0.78740157480314965" header="0.31496062992125984" footer="0.31496062992125984"/>
  <pageSetup paperSize="9" scale="76" fitToHeight="99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5"/>
  <sheetViews>
    <sheetView workbookViewId="0">
      <pane ySplit="2" topLeftCell="A3" activePane="bottomLeft" state="frozen"/>
      <selection pane="bottomLeft" activeCell="C10" sqref="C10"/>
    </sheetView>
  </sheetViews>
  <sheetFormatPr defaultRowHeight="15" x14ac:dyDescent="0.25"/>
  <cols>
    <col min="1" max="1" width="9.140625" style="1" customWidth="1"/>
    <col min="2" max="2" width="20.140625" style="1" customWidth="1"/>
    <col min="3" max="3" width="19.140625" style="1" customWidth="1"/>
    <col min="4" max="9" width="9.140625" style="1"/>
    <col min="10" max="10" width="10.140625" style="1" bestFit="1" customWidth="1"/>
    <col min="11" max="16384" width="9.140625" style="1"/>
  </cols>
  <sheetData>
    <row r="1" spans="1:12" ht="26.25" x14ac:dyDescent="0.4">
      <c r="A1" s="3" t="s">
        <v>216</v>
      </c>
      <c r="I1" s="4"/>
      <c r="J1" s="5"/>
      <c r="L1" s="1">
        <f>10*60</f>
        <v>600</v>
      </c>
    </row>
    <row r="2" spans="1:12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4" t="s">
        <v>9</v>
      </c>
      <c r="J2" s="1" t="s">
        <v>10</v>
      </c>
    </row>
    <row r="3" spans="1:12" x14ac:dyDescent="0.25">
      <c r="A3" s="6">
        <v>16</v>
      </c>
      <c r="B3" s="8" t="s">
        <v>217</v>
      </c>
      <c r="C3" s="6" t="s">
        <v>218</v>
      </c>
      <c r="D3" s="8">
        <v>509</v>
      </c>
      <c r="E3" s="8">
        <v>600</v>
      </c>
      <c r="F3" s="8">
        <v>600</v>
      </c>
      <c r="G3" s="8">
        <v>317</v>
      </c>
      <c r="H3" s="8"/>
      <c r="I3" s="9">
        <f>IF(ISERR(LARGE(Tabulka1221415[[#This Row],[1.start]:[4.start]],1)),0,LARGE(Tabulka1221415[[#This Row],[1.start]:[4.start]],1))+IF(ISERR(LARGE(Tabulka1221415[[#This Row],[1.start]:[4.start]],2)),0,LARGE(Tabulka1221415[[#This Row],[1.start]:[4.start]],2))+IF(ISERR(LARGE(Tabulka1221415[[#This Row],[1.start]:[4.start]],3)),0,LARGE(Tabulka1221415[[#This Row],[1.start]:[4.start]],3))+Tabulka1221415[[#This Row],[Fly off]]</f>
        <v>1709</v>
      </c>
      <c r="J3" s="6" t="s">
        <v>13</v>
      </c>
    </row>
    <row r="4" spans="1:12" x14ac:dyDescent="0.25">
      <c r="A4" s="6">
        <v>1</v>
      </c>
      <c r="B4" s="8" t="s">
        <v>56</v>
      </c>
      <c r="C4" s="6" t="s">
        <v>155</v>
      </c>
      <c r="D4" s="8">
        <v>600</v>
      </c>
      <c r="E4" s="8">
        <v>421</v>
      </c>
      <c r="F4" s="8">
        <v>310</v>
      </c>
      <c r="G4" s="8">
        <v>468</v>
      </c>
      <c r="H4" s="8"/>
      <c r="I4" s="9">
        <f>IF(ISERR(LARGE(Tabulka1221415[[#This Row],[1.start]:[4.start]],1)),0,LARGE(Tabulka1221415[[#This Row],[1.start]:[4.start]],1))+IF(ISERR(LARGE(Tabulka1221415[[#This Row],[1.start]:[4.start]],2)),0,LARGE(Tabulka1221415[[#This Row],[1.start]:[4.start]],2))+IF(ISERR(LARGE(Tabulka1221415[[#This Row],[1.start]:[4.start]],3)),0,LARGE(Tabulka1221415[[#This Row],[1.start]:[4.start]],3))+Tabulka1221415[[#This Row],[Fly off]]</f>
        <v>1489</v>
      </c>
      <c r="J4" s="6" t="s">
        <v>17</v>
      </c>
    </row>
    <row r="5" spans="1:12" x14ac:dyDescent="0.25">
      <c r="A5" s="6">
        <v>25</v>
      </c>
      <c r="B5" s="8" t="s">
        <v>69</v>
      </c>
      <c r="C5" s="6" t="s">
        <v>90</v>
      </c>
      <c r="D5" s="8">
        <v>600</v>
      </c>
      <c r="E5" s="8">
        <v>476</v>
      </c>
      <c r="F5" s="8">
        <v>350</v>
      </c>
      <c r="G5" s="8">
        <v>389</v>
      </c>
      <c r="H5" s="8"/>
      <c r="I5" s="9">
        <f>IF(ISERR(LARGE(Tabulka1221415[[#This Row],[1.start]:[4.start]],1)),0,LARGE(Tabulka1221415[[#This Row],[1.start]:[4.start]],1))+IF(ISERR(LARGE(Tabulka1221415[[#This Row],[1.start]:[4.start]],2)),0,LARGE(Tabulka1221415[[#This Row],[1.start]:[4.start]],2))+IF(ISERR(LARGE(Tabulka1221415[[#This Row],[1.start]:[4.start]],3)),0,LARGE(Tabulka1221415[[#This Row],[1.start]:[4.start]],3))+Tabulka1221415[[#This Row],[Fly off]]</f>
        <v>1465</v>
      </c>
      <c r="J5" s="6" t="s">
        <v>20</v>
      </c>
    </row>
    <row r="6" spans="1:12" x14ac:dyDescent="0.25">
      <c r="A6" s="6">
        <v>16</v>
      </c>
      <c r="B6" s="8" t="s">
        <v>217</v>
      </c>
      <c r="C6" s="6" t="s">
        <v>163</v>
      </c>
      <c r="D6" s="8">
        <v>557</v>
      </c>
      <c r="E6" s="8">
        <v>466</v>
      </c>
      <c r="F6" s="8">
        <v>208</v>
      </c>
      <c r="G6" s="8">
        <v>232</v>
      </c>
      <c r="H6" s="8"/>
      <c r="I6" s="9">
        <f>IF(ISERR(LARGE(Tabulka1221415[[#This Row],[1.start]:[4.start]],1)),0,LARGE(Tabulka1221415[[#This Row],[1.start]:[4.start]],1))+IF(ISERR(LARGE(Tabulka1221415[[#This Row],[1.start]:[4.start]],2)),0,LARGE(Tabulka1221415[[#This Row],[1.start]:[4.start]],2))+IF(ISERR(LARGE(Tabulka1221415[[#This Row],[1.start]:[4.start]],3)),0,LARGE(Tabulka1221415[[#This Row],[1.start]:[4.start]],3))+Tabulka1221415[[#This Row],[Fly off]]</f>
        <v>1255</v>
      </c>
      <c r="J6" s="6"/>
    </row>
    <row r="7" spans="1:12" x14ac:dyDescent="0.25">
      <c r="A7" s="6">
        <v>7</v>
      </c>
      <c r="B7" s="8" t="s">
        <v>32</v>
      </c>
      <c r="C7" s="6" t="s">
        <v>219</v>
      </c>
      <c r="D7" s="8">
        <v>428</v>
      </c>
      <c r="E7" s="8">
        <v>449</v>
      </c>
      <c r="F7" s="8">
        <v>285</v>
      </c>
      <c r="G7" s="8">
        <v>252</v>
      </c>
      <c r="H7" s="8"/>
      <c r="I7" s="9">
        <f>IF(ISERR(LARGE(Tabulka1221415[[#This Row],[1.start]:[4.start]],1)),0,LARGE(Tabulka1221415[[#This Row],[1.start]:[4.start]],1))+IF(ISERR(LARGE(Tabulka1221415[[#This Row],[1.start]:[4.start]],2)),0,LARGE(Tabulka1221415[[#This Row],[1.start]:[4.start]],2))+IF(ISERR(LARGE(Tabulka1221415[[#This Row],[1.start]:[4.start]],3)),0,LARGE(Tabulka1221415[[#This Row],[1.start]:[4.start]],3))+Tabulka1221415[[#This Row],[Fly off]]</f>
        <v>1162</v>
      </c>
      <c r="J7" s="6" t="s">
        <v>23</v>
      </c>
    </row>
    <row r="8" spans="1:12" x14ac:dyDescent="0.25">
      <c r="A8" s="6">
        <v>69</v>
      </c>
      <c r="B8" s="8" t="s">
        <v>54</v>
      </c>
      <c r="C8" s="6" t="s">
        <v>218</v>
      </c>
      <c r="D8" s="8">
        <v>390</v>
      </c>
      <c r="E8" s="8">
        <v>187</v>
      </c>
      <c r="F8" s="8">
        <v>220</v>
      </c>
      <c r="G8" s="8">
        <v>427</v>
      </c>
      <c r="H8" s="8"/>
      <c r="I8" s="9">
        <f>IF(ISERR(LARGE(Tabulka1221415[[#This Row],[1.start]:[4.start]],1)),0,LARGE(Tabulka1221415[[#This Row],[1.start]:[4.start]],1))+IF(ISERR(LARGE(Tabulka1221415[[#This Row],[1.start]:[4.start]],2)),0,LARGE(Tabulka1221415[[#This Row],[1.start]:[4.start]],2))+IF(ISERR(LARGE(Tabulka1221415[[#This Row],[1.start]:[4.start]],3)),0,LARGE(Tabulka1221415[[#This Row],[1.start]:[4.start]],3))+Tabulka1221415[[#This Row],[Fly off]]</f>
        <v>1037</v>
      </c>
      <c r="J8" s="6" t="s">
        <v>26</v>
      </c>
    </row>
    <row r="9" spans="1:12" x14ac:dyDescent="0.25">
      <c r="A9" s="6">
        <v>69</v>
      </c>
      <c r="B9" s="8" t="s">
        <v>54</v>
      </c>
      <c r="C9" s="6" t="s">
        <v>163</v>
      </c>
      <c r="D9" s="8">
        <v>167</v>
      </c>
      <c r="E9" s="8">
        <v>238</v>
      </c>
      <c r="F9" s="8">
        <v>282</v>
      </c>
      <c r="G9" s="8">
        <v>248</v>
      </c>
      <c r="H9" s="8"/>
      <c r="I9" s="9">
        <f>IF(ISERR(LARGE(Tabulka1221415[[#This Row],[1.start]:[4.start]],1)),0,LARGE(Tabulka1221415[[#This Row],[1.start]:[4.start]],1))+IF(ISERR(LARGE(Tabulka1221415[[#This Row],[1.start]:[4.start]],2)),0,LARGE(Tabulka1221415[[#This Row],[1.start]:[4.start]],2))+IF(ISERR(LARGE(Tabulka1221415[[#This Row],[1.start]:[4.start]],3)),0,LARGE(Tabulka1221415[[#This Row],[1.start]:[4.start]],3))+Tabulka1221415[[#This Row],[Fly off]]</f>
        <v>768</v>
      </c>
      <c r="J9" s="6"/>
    </row>
    <row r="10" spans="1:12" x14ac:dyDescent="0.25">
      <c r="A10" s="6">
        <v>42</v>
      </c>
      <c r="B10" s="8" t="s">
        <v>95</v>
      </c>
      <c r="C10" s="6" t="s">
        <v>19</v>
      </c>
      <c r="D10" s="8">
        <v>249</v>
      </c>
      <c r="E10" s="8">
        <v>194</v>
      </c>
      <c r="F10" s="8">
        <v>246</v>
      </c>
      <c r="G10" s="8">
        <v>249</v>
      </c>
      <c r="H10" s="8"/>
      <c r="I10" s="9">
        <f>IF(ISERR(LARGE(Tabulka1221415[[#This Row],[1.start]:[4.start]],1)),0,LARGE(Tabulka1221415[[#This Row],[1.start]:[4.start]],1))+IF(ISERR(LARGE(Tabulka1221415[[#This Row],[1.start]:[4.start]],2)),0,LARGE(Tabulka1221415[[#This Row],[1.start]:[4.start]],2))+IF(ISERR(LARGE(Tabulka1221415[[#This Row],[1.start]:[4.start]],3)),0,LARGE(Tabulka1221415[[#This Row],[1.start]:[4.start]],3))+Tabulka1221415[[#This Row],[Fly off]]</f>
        <v>744</v>
      </c>
      <c r="J10" s="6" t="s">
        <v>28</v>
      </c>
    </row>
    <row r="11" spans="1:12" x14ac:dyDescent="0.25">
      <c r="A11" s="6">
        <v>63</v>
      </c>
      <c r="B11" s="8" t="s">
        <v>15</v>
      </c>
      <c r="C11" s="6" t="s">
        <v>19</v>
      </c>
      <c r="D11" s="8"/>
      <c r="E11" s="8"/>
      <c r="F11" s="8"/>
      <c r="G11" s="8"/>
      <c r="H11" s="8"/>
      <c r="I11" s="9">
        <f>IF(ISERR(LARGE(Tabulka1221415[[#This Row],[1.start]:[4.start]],1)),0,LARGE(Tabulka1221415[[#This Row],[1.start]:[4.start]],1))+IF(ISERR(LARGE(Tabulka1221415[[#This Row],[1.start]:[4.start]],2)),0,LARGE(Tabulka1221415[[#This Row],[1.start]:[4.start]],2))+IF(ISERR(LARGE(Tabulka1221415[[#This Row],[1.start]:[4.start]],3)),0,LARGE(Tabulka1221415[[#This Row],[1.start]:[4.start]],3))+Tabulka1221415[[#This Row],[Fly off]]</f>
        <v>0</v>
      </c>
      <c r="J11" s="8"/>
    </row>
    <row r="12" spans="1:12" x14ac:dyDescent="0.25">
      <c r="A12" s="6">
        <v>35</v>
      </c>
      <c r="B12" s="8" t="s">
        <v>220</v>
      </c>
      <c r="C12" s="6" t="s">
        <v>221</v>
      </c>
      <c r="D12" s="8"/>
      <c r="E12" s="8"/>
      <c r="F12" s="8"/>
      <c r="G12" s="8"/>
      <c r="H12" s="8"/>
      <c r="I12" s="9">
        <f>IF(ISERR(LARGE(Tabulka1221415[[#This Row],[1.start]:[4.start]],1)),0,LARGE(Tabulka1221415[[#This Row],[1.start]:[4.start]],1))+IF(ISERR(LARGE(Tabulka1221415[[#This Row],[1.start]:[4.start]],2)),0,LARGE(Tabulka1221415[[#This Row],[1.start]:[4.start]],2))+IF(ISERR(LARGE(Tabulka1221415[[#This Row],[1.start]:[4.start]],3)),0,LARGE(Tabulka1221415[[#This Row],[1.start]:[4.start]],3))+Tabulka1221415[[#This Row],[Fly off]]</f>
        <v>0</v>
      </c>
      <c r="J12" s="8"/>
    </row>
    <row r="13" spans="1:12" x14ac:dyDescent="0.25">
      <c r="A13" s="6">
        <v>35</v>
      </c>
      <c r="B13" s="8" t="s">
        <v>220</v>
      </c>
      <c r="C13" s="6" t="s">
        <v>19</v>
      </c>
      <c r="D13" s="8"/>
      <c r="E13" s="8"/>
      <c r="F13" s="8"/>
      <c r="G13" s="8"/>
      <c r="H13" s="8"/>
      <c r="I13" s="9">
        <f>IF(ISERR(LARGE(Tabulka1221415[[#This Row],[1.start]:[4.start]],1)),0,LARGE(Tabulka1221415[[#This Row],[1.start]:[4.start]],1))+IF(ISERR(LARGE(Tabulka1221415[[#This Row],[1.start]:[4.start]],2)),0,LARGE(Tabulka1221415[[#This Row],[1.start]:[4.start]],2))+IF(ISERR(LARGE(Tabulka1221415[[#This Row],[1.start]:[4.start]],3)),0,LARGE(Tabulka1221415[[#This Row],[1.start]:[4.start]],3))+Tabulka1221415[[#This Row],[Fly off]]</f>
        <v>0</v>
      </c>
      <c r="J13" s="8"/>
    </row>
    <row r="14" spans="1:12" x14ac:dyDescent="0.25">
      <c r="A14" s="6">
        <v>66</v>
      </c>
      <c r="B14" s="8" t="s">
        <v>42</v>
      </c>
      <c r="C14" s="6" t="s">
        <v>163</v>
      </c>
      <c r="D14" s="8"/>
      <c r="E14" s="8"/>
      <c r="F14" s="8"/>
      <c r="G14" s="8"/>
      <c r="H14" s="8"/>
      <c r="I14" s="9">
        <f>IF(ISERR(LARGE(Tabulka1221415[[#This Row],[1.start]:[4.start]],1)),0,LARGE(Tabulka1221415[[#This Row],[1.start]:[4.start]],1))+IF(ISERR(LARGE(Tabulka1221415[[#This Row],[1.start]:[4.start]],2)),0,LARGE(Tabulka1221415[[#This Row],[1.start]:[4.start]],2))+IF(ISERR(LARGE(Tabulka1221415[[#This Row],[1.start]:[4.start]],3)),0,LARGE(Tabulka1221415[[#This Row],[1.start]:[4.start]],3))+Tabulka1221415[[#This Row],[Fly off]]</f>
        <v>0</v>
      </c>
      <c r="J14" s="8"/>
    </row>
    <row r="15" spans="1:12" x14ac:dyDescent="0.25">
      <c r="A15" s="8"/>
      <c r="B15" s="8"/>
      <c r="C15" s="10" t="s">
        <v>206</v>
      </c>
      <c r="D15" s="8"/>
      <c r="E15" s="8"/>
      <c r="F15" s="8"/>
      <c r="G15" s="8"/>
      <c r="H15" s="8"/>
      <c r="I15" s="9">
        <f>IF(ISERR(LARGE(Tabulka1221415[[#This Row],[1.start]:[4.start]],1)),0,LARGE(Tabulka1221415[[#This Row],[1.start]:[4.start]],1))+IF(ISERR(LARGE(Tabulka1221415[[#This Row],[1.start]:[4.start]],2)),0,LARGE(Tabulka1221415[[#This Row],[1.start]:[4.start]],2))+IF(ISERR(LARGE(Tabulka1221415[[#This Row],[1.start]:[4.start]],3)),0,LARGE(Tabulka1221415[[#This Row],[1.start]:[4.start]],3))+Tabulka1221415[[#This Row],[Fly off]]</f>
        <v>0</v>
      </c>
      <c r="J15" s="8"/>
    </row>
  </sheetData>
  <conditionalFormatting sqref="D3:G507">
    <cfRule type="cellIs" dxfId="46" priority="1" operator="greaterThanOrEqual">
      <formula>600</formula>
    </cfRule>
  </conditionalFormatting>
  <pageMargins left="0.70866141732283472" right="0.70866141732283472" top="0.78740157480314965" bottom="0.78740157480314965" header="0.31496062992125984" footer="0.31496062992125984"/>
  <pageSetup paperSize="9" scale="76" fitToHeight="99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1"/>
  <sheetViews>
    <sheetView workbookViewId="0"/>
  </sheetViews>
  <sheetFormatPr defaultRowHeight="15" x14ac:dyDescent="0.25"/>
  <cols>
    <col min="1" max="1" width="9.140625" style="1"/>
    <col min="2" max="2" width="20.140625" style="1" customWidth="1"/>
    <col min="3" max="3" width="19.140625" style="1" customWidth="1"/>
    <col min="4" max="16384" width="9.140625" style="1"/>
  </cols>
  <sheetData>
    <row r="1" spans="1:11" ht="26.25" x14ac:dyDescent="0.4">
      <c r="A1" s="3" t="s">
        <v>222</v>
      </c>
      <c r="I1" s="4"/>
      <c r="K1" s="1">
        <v>600</v>
      </c>
    </row>
    <row r="2" spans="1:11" x14ac:dyDescent="0.25">
      <c r="A2" s="1" t="s">
        <v>1</v>
      </c>
      <c r="B2" s="1" t="s">
        <v>2</v>
      </c>
      <c r="C2" s="1" t="s">
        <v>223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4" t="s">
        <v>9</v>
      </c>
      <c r="J2" s="1" t="s">
        <v>10</v>
      </c>
    </row>
    <row r="3" spans="1:11" x14ac:dyDescent="0.25">
      <c r="A3" s="6">
        <v>17</v>
      </c>
      <c r="B3" s="8" t="s">
        <v>224</v>
      </c>
      <c r="C3" s="6" t="s">
        <v>66</v>
      </c>
      <c r="D3" s="8">
        <v>600</v>
      </c>
      <c r="E3" s="8">
        <v>600</v>
      </c>
      <c r="F3" s="8">
        <v>190</v>
      </c>
      <c r="G3" s="8">
        <v>385</v>
      </c>
      <c r="H3" s="8"/>
      <c r="I3" s="9">
        <f>IF(ISERR(LARGE(Tabulka12214[[#This Row],[1.start]:[4.start]],1)),0,LARGE(Tabulka12214[[#This Row],[1.start]:[4.start]],1))+IF(ISERR(LARGE(Tabulka12214[[#This Row],[1.start]:[4.start]],2)),0,LARGE(Tabulka12214[[#This Row],[1.start]:[4.start]],2))+IF(ISERR(LARGE(Tabulka12214[[#This Row],[1.start]:[4.start]],3)),0,LARGE(Tabulka12214[[#This Row],[1.start]:[4.start]],3))+Tabulka12214[[#This Row],[Fly off]]</f>
        <v>1585</v>
      </c>
      <c r="J3" s="6" t="s">
        <v>13</v>
      </c>
    </row>
    <row r="4" spans="1:11" x14ac:dyDescent="0.25">
      <c r="A4" s="6">
        <v>25</v>
      </c>
      <c r="B4" s="8" t="s">
        <v>69</v>
      </c>
      <c r="C4" s="6" t="s">
        <v>90</v>
      </c>
      <c r="D4" s="8">
        <v>510</v>
      </c>
      <c r="E4" s="8">
        <v>600</v>
      </c>
      <c r="F4" s="8">
        <v>362</v>
      </c>
      <c r="G4" s="8">
        <v>466</v>
      </c>
      <c r="H4" s="8"/>
      <c r="I4" s="9">
        <f>IF(ISERR(LARGE(Tabulka12214[[#This Row],[1.start]:[4.start]],1)),0,LARGE(Tabulka12214[[#This Row],[1.start]:[4.start]],1))+IF(ISERR(LARGE(Tabulka12214[[#This Row],[1.start]:[4.start]],2)),0,LARGE(Tabulka12214[[#This Row],[1.start]:[4.start]],2))+IF(ISERR(LARGE(Tabulka12214[[#This Row],[1.start]:[4.start]],3)),0,LARGE(Tabulka12214[[#This Row],[1.start]:[4.start]],3))+Tabulka12214[[#This Row],[Fly off]]</f>
        <v>1576</v>
      </c>
      <c r="J4" s="6" t="s">
        <v>17</v>
      </c>
    </row>
    <row r="5" spans="1:11" x14ac:dyDescent="0.25">
      <c r="A5" s="6">
        <v>16</v>
      </c>
      <c r="B5" s="8" t="s">
        <v>73</v>
      </c>
      <c r="C5" s="6" t="s">
        <v>225</v>
      </c>
      <c r="D5" s="8">
        <v>320</v>
      </c>
      <c r="E5" s="8">
        <v>451</v>
      </c>
      <c r="F5" s="8">
        <v>445</v>
      </c>
      <c r="G5" s="8">
        <v>549</v>
      </c>
      <c r="H5" s="8"/>
      <c r="I5" s="9">
        <f>IF(ISERR(LARGE(Tabulka12214[[#This Row],[1.start]:[4.start]],1)),0,LARGE(Tabulka12214[[#This Row],[1.start]:[4.start]],1))+IF(ISERR(LARGE(Tabulka12214[[#This Row],[1.start]:[4.start]],2)),0,LARGE(Tabulka12214[[#This Row],[1.start]:[4.start]],2))+IF(ISERR(LARGE(Tabulka12214[[#This Row],[1.start]:[4.start]],3)),0,LARGE(Tabulka12214[[#This Row],[1.start]:[4.start]],3))+Tabulka12214[[#This Row],[Fly off]]</f>
        <v>1445</v>
      </c>
      <c r="J5" s="6" t="s">
        <v>20</v>
      </c>
    </row>
    <row r="6" spans="1:11" x14ac:dyDescent="0.25">
      <c r="A6" s="6">
        <v>5</v>
      </c>
      <c r="B6" s="8" t="s">
        <v>76</v>
      </c>
      <c r="C6" s="6" t="s">
        <v>226</v>
      </c>
      <c r="D6" s="8">
        <v>407</v>
      </c>
      <c r="E6" s="8">
        <v>507</v>
      </c>
      <c r="F6" s="8">
        <v>299</v>
      </c>
      <c r="G6" s="8">
        <v>375</v>
      </c>
      <c r="H6" s="8"/>
      <c r="I6" s="9">
        <f>IF(ISERR(LARGE(Tabulka12214[[#This Row],[1.start]:[4.start]],1)),0,LARGE(Tabulka12214[[#This Row],[1.start]:[4.start]],1))+IF(ISERR(LARGE(Tabulka12214[[#This Row],[1.start]:[4.start]],2)),0,LARGE(Tabulka12214[[#This Row],[1.start]:[4.start]],2))+IF(ISERR(LARGE(Tabulka12214[[#This Row],[1.start]:[4.start]],3)),0,LARGE(Tabulka12214[[#This Row],[1.start]:[4.start]],3))+Tabulka12214[[#This Row],[Fly off]]</f>
        <v>1289</v>
      </c>
      <c r="J6" s="6" t="s">
        <v>23</v>
      </c>
    </row>
    <row r="7" spans="1:11" x14ac:dyDescent="0.25">
      <c r="A7" s="6">
        <v>29</v>
      </c>
      <c r="B7" s="8" t="s">
        <v>92</v>
      </c>
      <c r="C7" s="6" t="s">
        <v>99</v>
      </c>
      <c r="D7" s="8">
        <v>339</v>
      </c>
      <c r="E7" s="8">
        <v>321</v>
      </c>
      <c r="F7" s="8">
        <v>177</v>
      </c>
      <c r="G7" s="8">
        <v>200</v>
      </c>
      <c r="H7" s="8"/>
      <c r="I7" s="9">
        <f>IF(ISERR(LARGE(Tabulka12214[[#This Row],[1.start]:[4.start]],1)),0,LARGE(Tabulka12214[[#This Row],[1.start]:[4.start]],1))+IF(ISERR(LARGE(Tabulka12214[[#This Row],[1.start]:[4.start]],2)),0,LARGE(Tabulka12214[[#This Row],[1.start]:[4.start]],2))+IF(ISERR(LARGE(Tabulka12214[[#This Row],[1.start]:[4.start]],3)),0,LARGE(Tabulka12214[[#This Row],[1.start]:[4.start]],3))+Tabulka12214[[#This Row],[Fly off]]</f>
        <v>860</v>
      </c>
      <c r="J7" s="6" t="s">
        <v>26</v>
      </c>
    </row>
    <row r="8" spans="1:11" x14ac:dyDescent="0.25">
      <c r="A8" s="6">
        <v>69</v>
      </c>
      <c r="B8" s="8" t="s">
        <v>54</v>
      </c>
      <c r="C8" s="6" t="s">
        <v>227</v>
      </c>
      <c r="D8" s="8">
        <v>309</v>
      </c>
      <c r="E8" s="8">
        <v>253</v>
      </c>
      <c r="F8" s="8">
        <v>209</v>
      </c>
      <c r="G8" s="8">
        <v>193</v>
      </c>
      <c r="H8" s="8"/>
      <c r="I8" s="9">
        <f>IF(ISERR(LARGE(Tabulka12214[[#This Row],[1.start]:[4.start]],1)),0,LARGE(Tabulka12214[[#This Row],[1.start]:[4.start]],1))+IF(ISERR(LARGE(Tabulka12214[[#This Row],[1.start]:[4.start]],2)),0,LARGE(Tabulka12214[[#This Row],[1.start]:[4.start]],2))+IF(ISERR(LARGE(Tabulka12214[[#This Row],[1.start]:[4.start]],3)),0,LARGE(Tabulka12214[[#This Row],[1.start]:[4.start]],3))+Tabulka12214[[#This Row],[Fly off]]</f>
        <v>771</v>
      </c>
      <c r="J8" s="6" t="s">
        <v>28</v>
      </c>
    </row>
    <row r="9" spans="1:11" x14ac:dyDescent="0.25">
      <c r="A9" s="6">
        <v>66</v>
      </c>
      <c r="B9" s="8" t="s">
        <v>42</v>
      </c>
      <c r="C9" s="6" t="s">
        <v>228</v>
      </c>
      <c r="D9" s="8">
        <v>189</v>
      </c>
      <c r="E9" s="8">
        <v>303</v>
      </c>
      <c r="F9" s="8">
        <v>0</v>
      </c>
      <c r="G9" s="8">
        <v>0</v>
      </c>
      <c r="H9" s="8"/>
      <c r="I9" s="9">
        <f>IF(ISERR(LARGE(Tabulka12214[[#This Row],[1.start]:[4.start]],1)),0,LARGE(Tabulka12214[[#This Row],[1.start]:[4.start]],1))+IF(ISERR(LARGE(Tabulka12214[[#This Row],[1.start]:[4.start]],2)),0,LARGE(Tabulka12214[[#This Row],[1.start]:[4.start]],2))+IF(ISERR(LARGE(Tabulka12214[[#This Row],[1.start]:[4.start]],3)),0,LARGE(Tabulka12214[[#This Row],[1.start]:[4.start]],3))+Tabulka12214[[#This Row],[Fly off]]</f>
        <v>492</v>
      </c>
      <c r="J9" s="6" t="s">
        <v>31</v>
      </c>
    </row>
    <row r="10" spans="1:11" x14ac:dyDescent="0.25">
      <c r="A10" s="6">
        <v>51</v>
      </c>
      <c r="B10" s="8" t="s">
        <v>137</v>
      </c>
      <c r="C10" s="6" t="s">
        <v>229</v>
      </c>
      <c r="D10" s="8"/>
      <c r="E10" s="8"/>
      <c r="F10" s="8"/>
      <c r="G10" s="8"/>
      <c r="H10" s="8"/>
      <c r="I10" s="9">
        <f>IF(ISERR(LARGE(Tabulka12214[[#This Row],[1.start]:[4.start]],1)),0,LARGE(Tabulka12214[[#This Row],[1.start]:[4.start]],1))+IF(ISERR(LARGE(Tabulka12214[[#This Row],[1.start]:[4.start]],2)),0,LARGE(Tabulka12214[[#This Row],[1.start]:[4.start]],2))+IF(ISERR(LARGE(Tabulka12214[[#This Row],[1.start]:[4.start]],3)),0,LARGE(Tabulka12214[[#This Row],[1.start]:[4.start]],3))+Tabulka12214[[#This Row],[Fly off]]</f>
        <v>0</v>
      </c>
      <c r="J10" s="8"/>
    </row>
    <row r="11" spans="1:11" x14ac:dyDescent="0.25">
      <c r="A11" s="8"/>
      <c r="B11" s="8"/>
      <c r="C11" s="10" t="s">
        <v>230</v>
      </c>
      <c r="D11" s="8"/>
      <c r="E11" s="8"/>
      <c r="F11" s="8"/>
      <c r="G11" s="8"/>
      <c r="H11" s="8"/>
      <c r="I11" s="9">
        <f>IF(ISERR(LARGE(Tabulka12214[[#This Row],[1.start]:[4.start]],1)),0,LARGE(Tabulka12214[[#This Row],[1.start]:[4.start]],1))+IF(ISERR(LARGE(Tabulka12214[[#This Row],[1.start]:[4.start]],2)),0,LARGE(Tabulka12214[[#This Row],[1.start]:[4.start]],2))+IF(ISERR(LARGE(Tabulka12214[[#This Row],[1.start]:[4.start]],3)),0,LARGE(Tabulka12214[[#This Row],[1.start]:[4.start]],3))+Tabulka12214[[#This Row],[Fly off]]</f>
        <v>0</v>
      </c>
      <c r="J11" s="8"/>
    </row>
  </sheetData>
  <conditionalFormatting sqref="D3:G506">
    <cfRule type="cellIs" dxfId="35" priority="1" operator="greaterThanOrEqual">
      <formula>600</formula>
    </cfRule>
  </conditionalFormatting>
  <pageMargins left="0.70866141732283472" right="0.70866141732283472" top="0.78740157480314965" bottom="0.78740157480314965" header="0.31496062992125984" footer="0.31496062992125984"/>
  <pageSetup paperSize="9" scale="95" fitToHeight="99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7"/>
  <sheetViews>
    <sheetView workbookViewId="0">
      <pane ySplit="2" topLeftCell="A3" activePane="bottomLeft" state="frozen"/>
      <selection pane="bottomLeft" activeCell="K22" sqref="K22"/>
    </sheetView>
  </sheetViews>
  <sheetFormatPr defaultRowHeight="15" x14ac:dyDescent="0.25"/>
  <cols>
    <col min="1" max="1" width="9.85546875" style="1" customWidth="1"/>
    <col min="2" max="2" width="20.140625" style="1" bestFit="1" customWidth="1"/>
    <col min="3" max="3" width="14" style="1" bestFit="1" customWidth="1"/>
    <col min="4" max="7" width="9.140625" style="1"/>
    <col min="8" max="8" width="9.5703125" style="4" customWidth="1"/>
    <col min="9" max="9" width="10.28515625" style="1" bestFit="1" customWidth="1"/>
    <col min="10" max="16384" width="9.140625" style="1"/>
  </cols>
  <sheetData>
    <row r="1" spans="1:11" ht="26.25" x14ac:dyDescent="0.4">
      <c r="A1" s="15" t="s">
        <v>231</v>
      </c>
      <c r="B1" s="16"/>
      <c r="C1" s="16"/>
      <c r="D1" s="16"/>
      <c r="E1" s="16"/>
      <c r="F1" s="16"/>
      <c r="G1" s="16"/>
      <c r="H1" s="17"/>
      <c r="I1" s="18">
        <v>43702</v>
      </c>
    </row>
    <row r="2" spans="1:11" x14ac:dyDescent="0.2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8</v>
      </c>
      <c r="H2" s="17" t="s">
        <v>9</v>
      </c>
      <c r="I2" s="16" t="s">
        <v>10</v>
      </c>
    </row>
    <row r="3" spans="1:11" x14ac:dyDescent="0.25">
      <c r="A3" s="19">
        <v>3</v>
      </c>
      <c r="B3" s="16" t="s">
        <v>35</v>
      </c>
      <c r="C3" s="19" t="s">
        <v>232</v>
      </c>
      <c r="D3" s="16">
        <v>601</v>
      </c>
      <c r="E3" s="16">
        <v>308</v>
      </c>
      <c r="F3" s="16">
        <v>869</v>
      </c>
      <c r="G3" s="16"/>
      <c r="H3" s="20">
        <f t="shared" ref="H3:H16" si="0">MAX(D3:F3)</f>
        <v>869</v>
      </c>
      <c r="I3" s="19" t="s">
        <v>13</v>
      </c>
      <c r="K3" s="1" t="s">
        <v>233</v>
      </c>
    </row>
    <row r="4" spans="1:11" x14ac:dyDescent="0.25">
      <c r="A4" s="19">
        <v>19</v>
      </c>
      <c r="B4" s="16" t="s">
        <v>11</v>
      </c>
      <c r="C4" s="19" t="s">
        <v>232</v>
      </c>
      <c r="D4" s="16">
        <v>795</v>
      </c>
      <c r="E4" s="16">
        <v>647</v>
      </c>
      <c r="F4" s="16">
        <v>849</v>
      </c>
      <c r="G4" s="16"/>
      <c r="H4" s="20">
        <f t="shared" si="0"/>
        <v>849</v>
      </c>
      <c r="I4" s="19" t="s">
        <v>17</v>
      </c>
    </row>
    <row r="5" spans="1:11" x14ac:dyDescent="0.25">
      <c r="A5" s="19">
        <v>37</v>
      </c>
      <c r="B5" s="16" t="s">
        <v>234</v>
      </c>
      <c r="C5" s="36" t="s">
        <v>235</v>
      </c>
      <c r="D5" s="16">
        <v>566</v>
      </c>
      <c r="E5" s="16">
        <v>620</v>
      </c>
      <c r="F5" s="16">
        <v>780</v>
      </c>
      <c r="G5" s="16"/>
      <c r="H5" s="20">
        <f t="shared" si="0"/>
        <v>780</v>
      </c>
      <c r="I5" s="19" t="s">
        <v>20</v>
      </c>
    </row>
    <row r="6" spans="1:11" x14ac:dyDescent="0.25">
      <c r="A6" s="19">
        <v>66</v>
      </c>
      <c r="B6" s="16" t="s">
        <v>42</v>
      </c>
      <c r="C6" s="19" t="s">
        <v>236</v>
      </c>
      <c r="D6" s="16">
        <v>411</v>
      </c>
      <c r="E6" s="16">
        <v>699</v>
      </c>
      <c r="F6" s="16">
        <v>709</v>
      </c>
      <c r="G6" s="16"/>
      <c r="H6" s="20">
        <f t="shared" si="0"/>
        <v>709</v>
      </c>
      <c r="I6" s="19" t="s">
        <v>23</v>
      </c>
    </row>
    <row r="7" spans="1:11" x14ac:dyDescent="0.25">
      <c r="A7" s="19">
        <v>24</v>
      </c>
      <c r="B7" s="16" t="s">
        <v>29</v>
      </c>
      <c r="C7" s="19" t="s">
        <v>237</v>
      </c>
      <c r="D7" s="16">
        <v>348</v>
      </c>
      <c r="E7" s="16">
        <v>515</v>
      </c>
      <c r="F7" s="16">
        <v>580</v>
      </c>
      <c r="G7" s="16"/>
      <c r="H7" s="20">
        <f t="shared" si="0"/>
        <v>580</v>
      </c>
      <c r="I7" s="19" t="s">
        <v>26</v>
      </c>
    </row>
    <row r="8" spans="1:11" x14ac:dyDescent="0.25">
      <c r="A8" s="19">
        <v>18</v>
      </c>
      <c r="B8" s="16" t="s">
        <v>41</v>
      </c>
      <c r="C8" s="19" t="s">
        <v>168</v>
      </c>
      <c r="D8" s="16">
        <v>510</v>
      </c>
      <c r="E8" s="16">
        <v>498</v>
      </c>
      <c r="F8" s="16">
        <v>578</v>
      </c>
      <c r="G8" s="16"/>
      <c r="H8" s="20">
        <f t="shared" si="0"/>
        <v>578</v>
      </c>
      <c r="I8" s="19" t="s">
        <v>28</v>
      </c>
    </row>
    <row r="9" spans="1:11" x14ac:dyDescent="0.25">
      <c r="A9" s="19">
        <v>21</v>
      </c>
      <c r="B9" s="16" t="s">
        <v>24</v>
      </c>
      <c r="C9" s="19" t="s">
        <v>238</v>
      </c>
      <c r="D9" s="16">
        <v>405</v>
      </c>
      <c r="E9" s="16">
        <v>548</v>
      </c>
      <c r="F9" s="16">
        <v>532</v>
      </c>
      <c r="G9" s="16"/>
      <c r="H9" s="20">
        <f t="shared" si="0"/>
        <v>548</v>
      </c>
      <c r="I9" s="19" t="s">
        <v>31</v>
      </c>
    </row>
    <row r="10" spans="1:11" x14ac:dyDescent="0.25">
      <c r="A10" s="19">
        <v>37</v>
      </c>
      <c r="B10" s="16" t="s">
        <v>234</v>
      </c>
      <c r="C10" s="36" t="s">
        <v>239</v>
      </c>
      <c r="D10" s="16">
        <v>542</v>
      </c>
      <c r="E10" s="16">
        <v>522</v>
      </c>
      <c r="F10" s="16">
        <v>0</v>
      </c>
      <c r="G10" s="16"/>
      <c r="H10" s="20">
        <f t="shared" si="0"/>
        <v>542</v>
      </c>
      <c r="I10" s="19" t="s">
        <v>34</v>
      </c>
    </row>
    <row r="11" spans="1:11" x14ac:dyDescent="0.25">
      <c r="A11" s="19">
        <v>16</v>
      </c>
      <c r="B11" s="16" t="s">
        <v>73</v>
      </c>
      <c r="C11" s="36" t="s">
        <v>239</v>
      </c>
      <c r="D11" s="16">
        <v>310</v>
      </c>
      <c r="E11" s="16">
        <v>483</v>
      </c>
      <c r="F11" s="16">
        <v>0</v>
      </c>
      <c r="G11" s="16"/>
      <c r="H11" s="20">
        <f t="shared" si="0"/>
        <v>483</v>
      </c>
      <c r="I11" s="19" t="s">
        <v>37</v>
      </c>
    </row>
    <row r="12" spans="1:11" x14ac:dyDescent="0.25">
      <c r="A12" s="19">
        <v>69</v>
      </c>
      <c r="B12" s="16" t="s">
        <v>54</v>
      </c>
      <c r="C12" s="19" t="s">
        <v>55</v>
      </c>
      <c r="D12" s="16">
        <v>295</v>
      </c>
      <c r="E12" s="16">
        <v>371</v>
      </c>
      <c r="F12" s="16">
        <v>273</v>
      </c>
      <c r="G12" s="16"/>
      <c r="H12" s="20">
        <f t="shared" si="0"/>
        <v>371</v>
      </c>
      <c r="I12" s="19" t="s">
        <v>39</v>
      </c>
    </row>
    <row r="13" spans="1:11" x14ac:dyDescent="0.25">
      <c r="A13" s="19">
        <v>29</v>
      </c>
      <c r="B13" s="16" t="s">
        <v>92</v>
      </c>
      <c r="C13" s="19" t="s">
        <v>240</v>
      </c>
      <c r="D13" s="16">
        <v>0</v>
      </c>
      <c r="E13" s="16">
        <v>0</v>
      </c>
      <c r="F13" s="16">
        <v>0</v>
      </c>
      <c r="G13" s="16"/>
      <c r="H13" s="20">
        <f t="shared" si="0"/>
        <v>0</v>
      </c>
      <c r="I13" s="16"/>
    </row>
    <row r="14" spans="1:11" x14ac:dyDescent="0.25">
      <c r="A14" s="19">
        <v>17</v>
      </c>
      <c r="B14" s="16" t="s">
        <v>65</v>
      </c>
      <c r="C14" s="19" t="s">
        <v>241</v>
      </c>
      <c r="D14" s="16"/>
      <c r="E14" s="16"/>
      <c r="F14" s="16"/>
      <c r="G14" s="16"/>
      <c r="H14" s="20">
        <f t="shared" si="0"/>
        <v>0</v>
      </c>
      <c r="I14" s="16"/>
    </row>
    <row r="15" spans="1:11" x14ac:dyDescent="0.25">
      <c r="A15" s="19">
        <v>63</v>
      </c>
      <c r="B15" s="16" t="s">
        <v>15</v>
      </c>
      <c r="C15" s="19" t="s">
        <v>242</v>
      </c>
      <c r="D15" s="16"/>
      <c r="E15" s="16"/>
      <c r="F15" s="16"/>
      <c r="G15" s="16"/>
      <c r="H15" s="20">
        <f t="shared" si="0"/>
        <v>0</v>
      </c>
      <c r="I15" s="16"/>
    </row>
    <row r="16" spans="1:11" x14ac:dyDescent="0.25">
      <c r="A16" s="19">
        <v>16</v>
      </c>
      <c r="B16" s="16" t="s">
        <v>73</v>
      </c>
      <c r="C16" s="36" t="s">
        <v>243</v>
      </c>
      <c r="D16" s="16"/>
      <c r="E16" s="16"/>
      <c r="F16" s="16"/>
      <c r="G16" s="16"/>
      <c r="H16" s="20">
        <f t="shared" si="0"/>
        <v>0</v>
      </c>
      <c r="I16" s="16"/>
    </row>
    <row r="17" spans="1:9" x14ac:dyDescent="0.25">
      <c r="A17" s="16"/>
      <c r="B17" s="16"/>
      <c r="C17" s="21" t="s">
        <v>71</v>
      </c>
      <c r="D17" s="16"/>
      <c r="E17" s="16"/>
      <c r="F17" s="16"/>
      <c r="G17" s="16"/>
      <c r="H17" s="20">
        <v>0</v>
      </c>
      <c r="I17" s="16"/>
    </row>
  </sheetData>
  <conditionalFormatting sqref="D3:F507">
    <cfRule type="cellIs" dxfId="24" priority="1" operator="greaterThanOrEqual">
      <formula>360</formula>
    </cfRule>
  </conditionalFormatting>
  <pageMargins left="0.70866141732283472" right="0.70866141732283472" top="0.78740157480314965" bottom="0.78740157480314965" header="0.31496062992125984" footer="0.31496062992125984"/>
  <pageSetup paperSize="9" scale="79" fitToHeight="999" orientation="portrait" horizontalDpi="429496729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3"/>
  <sheetViews>
    <sheetView workbookViewId="0">
      <pane ySplit="2" topLeftCell="A3" activePane="bottomLeft" state="frozen"/>
      <selection pane="bottomLeft" sqref="A1:L9"/>
    </sheetView>
  </sheetViews>
  <sheetFormatPr defaultRowHeight="15" x14ac:dyDescent="0.25"/>
  <cols>
    <col min="1" max="1" width="10.5703125" style="1" customWidth="1"/>
    <col min="2" max="2" width="20.28515625" style="1" bestFit="1" customWidth="1"/>
    <col min="3" max="3" width="18.140625" style="1" bestFit="1" customWidth="1"/>
    <col min="4" max="10" width="9.140625" style="1"/>
    <col min="11" max="11" width="9.5703125" style="4" customWidth="1"/>
    <col min="12" max="12" width="10.28515625" style="1" bestFit="1" customWidth="1"/>
    <col min="13" max="13" width="10.85546875" style="1" bestFit="1" customWidth="1"/>
    <col min="14" max="16384" width="9.140625" style="1"/>
  </cols>
  <sheetData>
    <row r="1" spans="1:12" ht="26.25" x14ac:dyDescent="0.4">
      <c r="A1" s="15" t="s">
        <v>244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8">
        <v>43702</v>
      </c>
    </row>
    <row r="2" spans="1:12" x14ac:dyDescent="0.2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171</v>
      </c>
      <c r="I2" s="16" t="s">
        <v>172</v>
      </c>
      <c r="J2" s="16" t="s">
        <v>8</v>
      </c>
      <c r="K2" s="17" t="s">
        <v>9</v>
      </c>
      <c r="L2" s="16" t="s">
        <v>10</v>
      </c>
    </row>
    <row r="3" spans="1:12" x14ac:dyDescent="0.25">
      <c r="A3" s="19">
        <v>38</v>
      </c>
      <c r="B3" s="16" t="s">
        <v>125</v>
      </c>
      <c r="C3" s="19" t="s">
        <v>245</v>
      </c>
      <c r="D3" s="16">
        <v>45</v>
      </c>
      <c r="E3" s="16">
        <v>45</v>
      </c>
      <c r="F3" s="16">
        <v>45</v>
      </c>
      <c r="G3" s="16"/>
      <c r="H3" s="16"/>
      <c r="I3" s="16"/>
      <c r="J3" s="16"/>
      <c r="K3" s="20">
        <f>IF(ISERR(LARGE(Tabulka21819[[#This Row],[1.start]:[6.start]],1)),0,LARGE(Tabulka21819[[#This Row],[1.start]:[6.start]],1))+IF(ISERR(LARGE(Tabulka21819[[#This Row],[1.start]:[6.start]],2)),0,LARGE(Tabulka21819[[#This Row],[1.start]:[6.start]],2))+IF(ISERR(LARGE(Tabulka21819[[#This Row],[1.start]:[6.start]],3)),0,LARGE(Tabulka21819[[#This Row],[1.start]:[6.start]],3))+Tabulka21819[[#This Row],[Fly off]]</f>
        <v>135</v>
      </c>
      <c r="L3" s="19" t="s">
        <v>13</v>
      </c>
    </row>
    <row r="4" spans="1:12" x14ac:dyDescent="0.25">
      <c r="A4" s="19">
        <v>59</v>
      </c>
      <c r="B4" s="16" t="s">
        <v>246</v>
      </c>
      <c r="C4" s="19"/>
      <c r="D4" s="16"/>
      <c r="E4" s="16"/>
      <c r="F4" s="16"/>
      <c r="G4" s="16"/>
      <c r="H4" s="16"/>
      <c r="I4" s="16"/>
      <c r="J4" s="16"/>
      <c r="K4" s="20">
        <f>IF(ISERR(LARGE(Tabulka21819[[#This Row],[1.start]:[6.start]],1)),0,LARGE(Tabulka21819[[#This Row],[1.start]:[6.start]],1))+IF(ISERR(LARGE(Tabulka21819[[#This Row],[1.start]:[6.start]],2)),0,LARGE(Tabulka21819[[#This Row],[1.start]:[6.start]],2))+IF(ISERR(LARGE(Tabulka21819[[#This Row],[1.start]:[6.start]],3)),0,LARGE(Tabulka21819[[#This Row],[1.start]:[6.start]],3))+Tabulka21819[[#This Row],[Fly off]]</f>
        <v>0</v>
      </c>
      <c r="L4" s="19"/>
    </row>
    <row r="5" spans="1:12" x14ac:dyDescent="0.25">
      <c r="A5" s="19">
        <v>63</v>
      </c>
      <c r="B5" s="16" t="s">
        <v>15</v>
      </c>
      <c r="C5" s="19"/>
      <c r="D5" s="16"/>
      <c r="E5" s="16"/>
      <c r="F5" s="16"/>
      <c r="G5" s="16"/>
      <c r="H5" s="16"/>
      <c r="I5" s="16"/>
      <c r="J5" s="16"/>
      <c r="K5" s="20">
        <f>IF(ISERR(LARGE(Tabulka21819[[#This Row],[1.start]:[6.start]],1)),0,LARGE(Tabulka21819[[#This Row],[1.start]:[6.start]],1))+IF(ISERR(LARGE(Tabulka21819[[#This Row],[1.start]:[6.start]],2)),0,LARGE(Tabulka21819[[#This Row],[1.start]:[6.start]],2))+IF(ISERR(LARGE(Tabulka21819[[#This Row],[1.start]:[6.start]],3)),0,LARGE(Tabulka21819[[#This Row],[1.start]:[6.start]],3))+Tabulka21819[[#This Row],[Fly off]]</f>
        <v>0</v>
      </c>
      <c r="L5" s="19"/>
    </row>
    <row r="6" spans="1:12" x14ac:dyDescent="0.25">
      <c r="A6" s="19">
        <v>64</v>
      </c>
      <c r="B6" s="16" t="s">
        <v>247</v>
      </c>
      <c r="C6" s="19"/>
      <c r="D6" s="16"/>
      <c r="E6" s="16"/>
      <c r="F6" s="16"/>
      <c r="G6" s="16"/>
      <c r="H6" s="16"/>
      <c r="I6" s="16"/>
      <c r="J6" s="16"/>
      <c r="K6" s="20">
        <f>IF(ISERR(LARGE(Tabulka21819[[#This Row],[1.start]:[6.start]],1)),0,LARGE(Tabulka21819[[#This Row],[1.start]:[6.start]],1))+IF(ISERR(LARGE(Tabulka21819[[#This Row],[1.start]:[6.start]],2)),0,LARGE(Tabulka21819[[#This Row],[1.start]:[6.start]],2))+IF(ISERR(LARGE(Tabulka21819[[#This Row],[1.start]:[6.start]],3)),0,LARGE(Tabulka21819[[#This Row],[1.start]:[6.start]],3))+Tabulka21819[[#This Row],[Fly off]]</f>
        <v>0</v>
      </c>
      <c r="L6" s="19"/>
    </row>
    <row r="7" spans="1:12" x14ac:dyDescent="0.25">
      <c r="A7" s="19">
        <v>64</v>
      </c>
      <c r="B7" s="16" t="s">
        <v>247</v>
      </c>
      <c r="C7" s="19"/>
      <c r="D7" s="16"/>
      <c r="E7" s="16"/>
      <c r="F7" s="16"/>
      <c r="G7" s="16"/>
      <c r="H7" s="16"/>
      <c r="I7" s="16"/>
      <c r="J7" s="16"/>
      <c r="K7" s="20">
        <f>IF(ISERR(LARGE(Tabulka21819[[#This Row],[1.start]:[6.start]],1)),0,LARGE(Tabulka21819[[#This Row],[1.start]:[6.start]],1))+IF(ISERR(LARGE(Tabulka21819[[#This Row],[1.start]:[6.start]],2)),0,LARGE(Tabulka21819[[#This Row],[1.start]:[6.start]],2))+IF(ISERR(LARGE(Tabulka21819[[#This Row],[1.start]:[6.start]],3)),0,LARGE(Tabulka21819[[#This Row],[1.start]:[6.start]],3))+Tabulka21819[[#This Row],[Fly off]]</f>
        <v>0</v>
      </c>
      <c r="L7" s="19"/>
    </row>
    <row r="8" spans="1:12" x14ac:dyDescent="0.25">
      <c r="A8" s="19">
        <v>62</v>
      </c>
      <c r="B8" s="16" t="s">
        <v>248</v>
      </c>
      <c r="C8" s="19"/>
      <c r="D8" s="16"/>
      <c r="E8" s="16"/>
      <c r="F8" s="16"/>
      <c r="G8" s="16"/>
      <c r="H8" s="16"/>
      <c r="I8" s="16"/>
      <c r="J8" s="16"/>
      <c r="K8" s="20">
        <f>IF(ISERR(LARGE(Tabulka21819[[#This Row],[1.start]:[6.start]],1)),0,LARGE(Tabulka21819[[#This Row],[1.start]:[6.start]],1))+IF(ISERR(LARGE(Tabulka21819[[#This Row],[1.start]:[6.start]],2)),0,LARGE(Tabulka21819[[#This Row],[1.start]:[6.start]],2))+IF(ISERR(LARGE(Tabulka21819[[#This Row],[1.start]:[6.start]],3)),0,LARGE(Tabulka21819[[#This Row],[1.start]:[6.start]],3))+Tabulka21819[[#This Row],[Fly off]]</f>
        <v>0</v>
      </c>
      <c r="L8" s="19"/>
    </row>
    <row r="9" spans="1:12" x14ac:dyDescent="0.25">
      <c r="A9" s="16"/>
      <c r="B9" s="16"/>
      <c r="C9" s="21" t="s">
        <v>249</v>
      </c>
      <c r="D9" s="16"/>
      <c r="E9" s="16"/>
      <c r="F9" s="16"/>
      <c r="G9" s="16"/>
      <c r="H9" s="16"/>
      <c r="I9" s="16"/>
      <c r="J9" s="16"/>
      <c r="K9" s="20">
        <f>IF(ISERR(LARGE(Tabulka21819[[#This Row],[1.start]:[6.start]],1)),0,LARGE(Tabulka21819[[#This Row],[1.start]:[6.start]],1))+IF(ISERR(LARGE(Tabulka21819[[#This Row],[1.start]:[6.start]],2)),0,LARGE(Tabulka21819[[#This Row],[1.start]:[6.start]],2))+IF(ISERR(LARGE(Tabulka21819[[#This Row],[1.start]:[6.start]],3)),0,LARGE(Tabulka21819[[#This Row],[1.start]:[6.start]],3))+Tabulka21819[[#This Row],[Fly off]]</f>
        <v>0</v>
      </c>
      <c r="L9" s="16"/>
    </row>
    <row r="10" spans="1:12" x14ac:dyDescent="0.25">
      <c r="K10" s="2"/>
    </row>
    <row r="11" spans="1:12" x14ac:dyDescent="0.25">
      <c r="K11" s="2"/>
    </row>
    <row r="12" spans="1:12" x14ac:dyDescent="0.25">
      <c r="K12" s="2"/>
    </row>
    <row r="13" spans="1:12" x14ac:dyDescent="0.25">
      <c r="K13" s="2"/>
    </row>
    <row r="14" spans="1:12" x14ac:dyDescent="0.25">
      <c r="K14" s="2"/>
    </row>
    <row r="15" spans="1:12" x14ac:dyDescent="0.25">
      <c r="K15" s="2"/>
    </row>
    <row r="16" spans="1:12" x14ac:dyDescent="0.25">
      <c r="K16" s="2"/>
    </row>
    <row r="17" spans="11:11" x14ac:dyDescent="0.25">
      <c r="K17" s="2"/>
    </row>
    <row r="18" spans="11:11" x14ac:dyDescent="0.25">
      <c r="K18" s="2"/>
    </row>
    <row r="19" spans="11:11" x14ac:dyDescent="0.25">
      <c r="K19" s="2"/>
    </row>
    <row r="20" spans="11:11" x14ac:dyDescent="0.25">
      <c r="K20" s="2"/>
    </row>
    <row r="21" spans="11:11" x14ac:dyDescent="0.25">
      <c r="K21" s="2"/>
    </row>
    <row r="22" spans="11:11" x14ac:dyDescent="0.25">
      <c r="K22" s="2"/>
    </row>
    <row r="23" spans="11:11" x14ac:dyDescent="0.25">
      <c r="K23" s="2"/>
    </row>
  </sheetData>
  <conditionalFormatting sqref="D3:I487">
    <cfRule type="cellIs" dxfId="13" priority="1" operator="greaterThanOrEqual">
      <formula>300</formula>
    </cfRule>
  </conditionalFormatting>
  <pageMargins left="0.70866141732283472" right="0.70866141732283472" top="0.78740157480314965" bottom="0.78740157480314965" header="0.31496062992125984" footer="0.31496062992125984"/>
  <pageSetup paperSize="9" scale="65" fitToHeight="999" orientation="portrait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5"/>
  <sheetViews>
    <sheetView workbookViewId="0">
      <pane ySplit="2" topLeftCell="A3" activePane="bottomLeft" state="frozen"/>
      <selection pane="bottomLeft" sqref="A1:L11"/>
    </sheetView>
  </sheetViews>
  <sheetFormatPr defaultRowHeight="15" x14ac:dyDescent="0.25"/>
  <cols>
    <col min="1" max="1" width="10.5703125" style="1" customWidth="1"/>
    <col min="2" max="2" width="20.28515625" style="1" bestFit="1" customWidth="1"/>
    <col min="3" max="3" width="18.140625" style="1" bestFit="1" customWidth="1"/>
    <col min="4" max="10" width="9.140625" style="1"/>
    <col min="11" max="11" width="9.5703125" style="4" customWidth="1"/>
    <col min="12" max="12" width="10.28515625" style="1" bestFit="1" customWidth="1"/>
    <col min="13" max="13" width="10.85546875" style="1" bestFit="1" customWidth="1"/>
    <col min="14" max="16384" width="9.140625" style="1"/>
  </cols>
  <sheetData>
    <row r="1" spans="1:12" ht="26.25" x14ac:dyDescent="0.4">
      <c r="A1" s="15" t="s">
        <v>250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8">
        <v>43702</v>
      </c>
    </row>
    <row r="2" spans="1:12" x14ac:dyDescent="0.2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171</v>
      </c>
      <c r="I2" s="16" t="s">
        <v>172</v>
      </c>
      <c r="J2" s="16" t="s">
        <v>8</v>
      </c>
      <c r="K2" s="17" t="s">
        <v>9</v>
      </c>
      <c r="L2" s="16" t="s">
        <v>10</v>
      </c>
    </row>
    <row r="3" spans="1:12" x14ac:dyDescent="0.25">
      <c r="A3" s="19">
        <v>8</v>
      </c>
      <c r="B3" s="16" t="s">
        <v>173</v>
      </c>
      <c r="C3" s="19" t="s">
        <v>251</v>
      </c>
      <c r="D3" s="16">
        <v>60</v>
      </c>
      <c r="E3" s="16">
        <v>60</v>
      </c>
      <c r="F3" s="16">
        <v>57</v>
      </c>
      <c r="G3" s="16"/>
      <c r="H3" s="16"/>
      <c r="I3" s="16"/>
      <c r="J3" s="16"/>
      <c r="K3" s="20">
        <f>IF(ISERR(LARGE(Tabulka218[[#This Row],[1.start]:[6.start]],1)),0,LARGE(Tabulka218[[#This Row],[1.start]:[6.start]],1))+IF(ISERR(LARGE(Tabulka218[[#This Row],[1.start]:[6.start]],2)),0,LARGE(Tabulka218[[#This Row],[1.start]:[6.start]],2))+IF(ISERR(LARGE(Tabulka218[[#This Row],[1.start]:[6.start]],3)),0,LARGE(Tabulka218[[#This Row],[1.start]:[6.start]],3))+Tabulka218[[#This Row],[Fly off]]</f>
        <v>177</v>
      </c>
      <c r="L3" s="19" t="s">
        <v>13</v>
      </c>
    </row>
    <row r="4" spans="1:12" x14ac:dyDescent="0.25">
      <c r="A4" s="19">
        <v>30</v>
      </c>
      <c r="B4" s="16" t="s">
        <v>252</v>
      </c>
      <c r="C4" s="19" t="s">
        <v>253</v>
      </c>
      <c r="D4" s="16">
        <v>60</v>
      </c>
      <c r="E4" s="16">
        <v>51</v>
      </c>
      <c r="F4" s="16">
        <v>40</v>
      </c>
      <c r="G4" s="16"/>
      <c r="H4" s="16"/>
      <c r="I4" s="16"/>
      <c r="J4" s="16"/>
      <c r="K4" s="20">
        <f>IF(ISERR(LARGE(Tabulka218[[#This Row],[1.start]:[6.start]],1)),0,LARGE(Tabulka218[[#This Row],[1.start]:[6.start]],1))+IF(ISERR(LARGE(Tabulka218[[#This Row],[1.start]:[6.start]],2)),0,LARGE(Tabulka218[[#This Row],[1.start]:[6.start]],2))+IF(ISERR(LARGE(Tabulka218[[#This Row],[1.start]:[6.start]],3)),0,LARGE(Tabulka218[[#This Row],[1.start]:[6.start]],3))+Tabulka218[[#This Row],[Fly off]]</f>
        <v>151</v>
      </c>
      <c r="L4" s="19" t="s">
        <v>17</v>
      </c>
    </row>
    <row r="5" spans="1:12" x14ac:dyDescent="0.25">
      <c r="A5" s="19">
        <v>21</v>
      </c>
      <c r="B5" s="16" t="s">
        <v>24</v>
      </c>
      <c r="C5" s="19" t="s">
        <v>254</v>
      </c>
      <c r="D5" s="16">
        <v>20</v>
      </c>
      <c r="E5" s="16">
        <v>60</v>
      </c>
      <c r="F5" s="16">
        <v>60</v>
      </c>
      <c r="G5" s="16"/>
      <c r="H5" s="16"/>
      <c r="I5" s="16"/>
      <c r="J5" s="16"/>
      <c r="K5" s="20">
        <f>IF(ISERR(LARGE(Tabulka218[[#This Row],[1.start]:[6.start]],1)),0,LARGE(Tabulka218[[#This Row],[1.start]:[6.start]],1))+IF(ISERR(LARGE(Tabulka218[[#This Row],[1.start]:[6.start]],2)),0,LARGE(Tabulka218[[#This Row],[1.start]:[6.start]],2))+IF(ISERR(LARGE(Tabulka218[[#This Row],[1.start]:[6.start]],3)),0,LARGE(Tabulka218[[#This Row],[1.start]:[6.start]],3))+Tabulka218[[#This Row],[Fly off]]</f>
        <v>140</v>
      </c>
      <c r="L5" s="19" t="s">
        <v>20</v>
      </c>
    </row>
    <row r="6" spans="1:12" x14ac:dyDescent="0.25">
      <c r="A6" s="19">
        <v>1</v>
      </c>
      <c r="B6" s="16" t="s">
        <v>56</v>
      </c>
      <c r="C6" s="19" t="s">
        <v>255</v>
      </c>
      <c r="D6" s="16">
        <v>60</v>
      </c>
      <c r="E6" s="16">
        <v>17</v>
      </c>
      <c r="F6" s="16"/>
      <c r="G6" s="16"/>
      <c r="H6" s="16"/>
      <c r="I6" s="16"/>
      <c r="J6" s="16"/>
      <c r="K6" s="20">
        <f>IF(ISERR(LARGE(Tabulka218[[#This Row],[1.start]:[6.start]],1)),0,LARGE(Tabulka218[[#This Row],[1.start]:[6.start]],1))+IF(ISERR(LARGE(Tabulka218[[#This Row],[1.start]:[6.start]],2)),0,LARGE(Tabulka218[[#This Row],[1.start]:[6.start]],2))+IF(ISERR(LARGE(Tabulka218[[#This Row],[1.start]:[6.start]],3)),0,LARGE(Tabulka218[[#This Row],[1.start]:[6.start]],3))+Tabulka218[[#This Row],[Fly off]]</f>
        <v>77</v>
      </c>
      <c r="L6" s="19" t="s">
        <v>23</v>
      </c>
    </row>
    <row r="7" spans="1:12" x14ac:dyDescent="0.25">
      <c r="A7" s="19">
        <v>59</v>
      </c>
      <c r="B7" s="16" t="s">
        <v>246</v>
      </c>
      <c r="C7" s="19"/>
      <c r="D7" s="16"/>
      <c r="E7" s="16"/>
      <c r="F7" s="16"/>
      <c r="G7" s="16"/>
      <c r="H7" s="16"/>
      <c r="I7" s="16"/>
      <c r="J7" s="16"/>
      <c r="K7" s="20">
        <f>IF(ISERR(LARGE(Tabulka218[[#This Row],[1.start]:[6.start]],1)),0,LARGE(Tabulka218[[#This Row],[1.start]:[6.start]],1))+IF(ISERR(LARGE(Tabulka218[[#This Row],[1.start]:[6.start]],2)),0,LARGE(Tabulka218[[#This Row],[1.start]:[6.start]],2))+IF(ISERR(LARGE(Tabulka218[[#This Row],[1.start]:[6.start]],3)),0,LARGE(Tabulka218[[#This Row],[1.start]:[6.start]],3))+Tabulka218[[#This Row],[Fly off]]</f>
        <v>0</v>
      </c>
      <c r="L7" s="19"/>
    </row>
    <row r="8" spans="1:12" x14ac:dyDescent="0.25">
      <c r="A8" s="19">
        <v>31</v>
      </c>
      <c r="B8" s="16" t="s">
        <v>256</v>
      </c>
      <c r="C8" s="19"/>
      <c r="D8" s="16"/>
      <c r="E8" s="16"/>
      <c r="F8" s="16"/>
      <c r="G8" s="16"/>
      <c r="H8" s="16"/>
      <c r="I8" s="16"/>
      <c r="J8" s="16"/>
      <c r="K8" s="20">
        <f>IF(ISERR(LARGE(Tabulka218[[#This Row],[1.start]:[6.start]],1)),0,LARGE(Tabulka218[[#This Row],[1.start]:[6.start]],1))+IF(ISERR(LARGE(Tabulka218[[#This Row],[1.start]:[6.start]],2)),0,LARGE(Tabulka218[[#This Row],[1.start]:[6.start]],2))+IF(ISERR(LARGE(Tabulka218[[#This Row],[1.start]:[6.start]],3)),0,LARGE(Tabulka218[[#This Row],[1.start]:[6.start]],3))+Tabulka218[[#This Row],[Fly off]]</f>
        <v>0</v>
      </c>
      <c r="L8" s="19"/>
    </row>
    <row r="9" spans="1:12" x14ac:dyDescent="0.25">
      <c r="A9" s="19">
        <v>31</v>
      </c>
      <c r="B9" s="16" t="s">
        <v>256</v>
      </c>
      <c r="C9" s="19"/>
      <c r="D9" s="16"/>
      <c r="E9" s="16"/>
      <c r="F9" s="16"/>
      <c r="G9" s="16"/>
      <c r="H9" s="16"/>
      <c r="I9" s="16"/>
      <c r="J9" s="16"/>
      <c r="K9" s="20">
        <f>IF(ISERR(LARGE(Tabulka218[[#This Row],[1.start]:[6.start]],1)),0,LARGE(Tabulka218[[#This Row],[1.start]:[6.start]],1))+IF(ISERR(LARGE(Tabulka218[[#This Row],[1.start]:[6.start]],2)),0,LARGE(Tabulka218[[#This Row],[1.start]:[6.start]],2))+IF(ISERR(LARGE(Tabulka218[[#This Row],[1.start]:[6.start]],3)),0,LARGE(Tabulka218[[#This Row],[1.start]:[6.start]],3))+Tabulka218[[#This Row],[Fly off]]</f>
        <v>0</v>
      </c>
      <c r="L9" s="19"/>
    </row>
    <row r="10" spans="1:12" x14ac:dyDescent="0.25">
      <c r="A10" s="19">
        <v>32</v>
      </c>
      <c r="B10" s="16" t="s">
        <v>257</v>
      </c>
      <c r="C10" s="19" t="s">
        <v>258</v>
      </c>
      <c r="D10" s="16">
        <v>0</v>
      </c>
      <c r="E10" s="16">
        <v>0</v>
      </c>
      <c r="F10" s="16">
        <v>0</v>
      </c>
      <c r="G10" s="16"/>
      <c r="H10" s="16"/>
      <c r="I10" s="16"/>
      <c r="J10" s="16"/>
      <c r="K10" s="20">
        <f>IF(ISERR(LARGE(Tabulka218[[#This Row],[1.start]:[6.start]],1)),0,LARGE(Tabulka218[[#This Row],[1.start]:[6.start]],1))+IF(ISERR(LARGE(Tabulka218[[#This Row],[1.start]:[6.start]],2)),0,LARGE(Tabulka218[[#This Row],[1.start]:[6.start]],2))+IF(ISERR(LARGE(Tabulka218[[#This Row],[1.start]:[6.start]],3)),0,LARGE(Tabulka218[[#This Row],[1.start]:[6.start]],3))+Tabulka218[[#This Row],[Fly off]]</f>
        <v>0</v>
      </c>
      <c r="L10" s="19"/>
    </row>
    <row r="11" spans="1:12" x14ac:dyDescent="0.25">
      <c r="A11" s="16"/>
      <c r="B11" s="16"/>
      <c r="C11" s="21" t="s">
        <v>259</v>
      </c>
      <c r="D11" s="16"/>
      <c r="E11" s="16"/>
      <c r="F11" s="16"/>
      <c r="G11" s="16"/>
      <c r="H11" s="16"/>
      <c r="I11" s="16"/>
      <c r="J11" s="16"/>
      <c r="K11" s="20">
        <f>IF(ISERR(LARGE(Tabulka218[[#This Row],[1.start]:[6.start]],1)),0,LARGE(Tabulka218[[#This Row],[1.start]:[6.start]],1))+IF(ISERR(LARGE(Tabulka218[[#This Row],[1.start]:[6.start]],2)),0,LARGE(Tabulka218[[#This Row],[1.start]:[6.start]],2))+IF(ISERR(LARGE(Tabulka218[[#This Row],[1.start]:[6.start]],3)),0,LARGE(Tabulka218[[#This Row],[1.start]:[6.start]],3))+Tabulka218[[#This Row],[Fly off]]</f>
        <v>0</v>
      </c>
      <c r="L11" s="16"/>
    </row>
    <row r="12" spans="1:12" x14ac:dyDescent="0.25">
      <c r="K12" s="2"/>
    </row>
    <row r="13" spans="1:12" x14ac:dyDescent="0.25">
      <c r="K13" s="2"/>
    </row>
    <row r="14" spans="1:12" x14ac:dyDescent="0.25">
      <c r="K14" s="2"/>
    </row>
    <row r="15" spans="1:12" x14ac:dyDescent="0.25">
      <c r="K15" s="2"/>
    </row>
    <row r="16" spans="1:12" x14ac:dyDescent="0.25">
      <c r="K16" s="2"/>
    </row>
    <row r="17" spans="11:11" x14ac:dyDescent="0.25">
      <c r="K17" s="2"/>
    </row>
    <row r="18" spans="11:11" x14ac:dyDescent="0.25">
      <c r="K18" s="2"/>
    </row>
    <row r="19" spans="11:11" x14ac:dyDescent="0.25">
      <c r="K19" s="2"/>
    </row>
    <row r="20" spans="11:11" x14ac:dyDescent="0.25">
      <c r="K20" s="2"/>
    </row>
    <row r="21" spans="11:11" x14ac:dyDescent="0.25">
      <c r="K21" s="2"/>
    </row>
    <row r="22" spans="11:11" x14ac:dyDescent="0.25">
      <c r="K22" s="2"/>
    </row>
    <row r="23" spans="11:11" x14ac:dyDescent="0.25">
      <c r="K23" s="2"/>
    </row>
    <row r="24" spans="11:11" x14ac:dyDescent="0.25">
      <c r="K24" s="2"/>
    </row>
    <row r="25" spans="11:11" x14ac:dyDescent="0.25">
      <c r="K25" s="2"/>
    </row>
  </sheetData>
  <conditionalFormatting sqref="D3:I489">
    <cfRule type="cellIs" dxfId="11" priority="1" operator="greaterThanOrEqual">
      <formula>300</formula>
    </cfRule>
  </conditionalFormatting>
  <pageMargins left="0.70866141732283472" right="0.70866141732283472" top="0.78740157480314965" bottom="0.78740157480314965" header="0.31496062992125984" footer="0.31496062992125984"/>
  <pageSetup paperSize="9" scale="65" fitToHeight="999" orientation="portrait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9"/>
  <sheetViews>
    <sheetView workbookViewId="0">
      <pane ySplit="2" topLeftCell="A3" activePane="bottomLeft" state="frozen"/>
      <selection pane="bottomLeft" sqref="A1:L15"/>
    </sheetView>
  </sheetViews>
  <sheetFormatPr defaultRowHeight="15" x14ac:dyDescent="0.25"/>
  <cols>
    <col min="1" max="1" width="10.5703125" style="1" customWidth="1"/>
    <col min="2" max="2" width="20.28515625" style="1" bestFit="1" customWidth="1"/>
    <col min="3" max="3" width="18.140625" style="1" bestFit="1" customWidth="1"/>
    <col min="4" max="10" width="9.140625" style="1"/>
    <col min="11" max="11" width="9.5703125" style="4" customWidth="1"/>
    <col min="12" max="12" width="10.28515625" style="1" bestFit="1" customWidth="1"/>
    <col min="13" max="13" width="10.85546875" style="1" bestFit="1" customWidth="1"/>
    <col min="14" max="16384" width="9.140625" style="1"/>
  </cols>
  <sheetData>
    <row r="1" spans="1:12" ht="26.25" x14ac:dyDescent="0.4">
      <c r="A1" s="15" t="s">
        <v>260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8">
        <v>43702</v>
      </c>
    </row>
    <row r="2" spans="1:12" x14ac:dyDescent="0.2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171</v>
      </c>
      <c r="I2" s="16" t="s">
        <v>172</v>
      </c>
      <c r="J2" s="16" t="s">
        <v>8</v>
      </c>
      <c r="K2" s="17" t="s">
        <v>9</v>
      </c>
      <c r="L2" s="16" t="s">
        <v>10</v>
      </c>
    </row>
    <row r="3" spans="1:12" x14ac:dyDescent="0.25">
      <c r="A3" s="19">
        <v>21</v>
      </c>
      <c r="B3" s="16" t="s">
        <v>24</v>
      </c>
      <c r="C3" s="19" t="s">
        <v>261</v>
      </c>
      <c r="D3" s="16">
        <v>45</v>
      </c>
      <c r="E3" s="16">
        <v>45</v>
      </c>
      <c r="F3" s="16">
        <v>45</v>
      </c>
      <c r="G3" s="16"/>
      <c r="H3" s="16"/>
      <c r="I3" s="16"/>
      <c r="J3" s="16"/>
      <c r="K3" s="20">
        <f>IF(ISERR(LARGE(Tabulka21816[[#This Row],[1.start]:[6.start]],1)),0,LARGE(Tabulka21816[[#This Row],[1.start]:[6.start]],1))+IF(ISERR(LARGE(Tabulka21816[[#This Row],[1.start]:[6.start]],2)),0,LARGE(Tabulka21816[[#This Row],[1.start]:[6.start]],2))+IF(ISERR(LARGE(Tabulka21816[[#This Row],[1.start]:[6.start]],3)),0,LARGE(Tabulka21816[[#This Row],[1.start]:[6.start]],3))+Tabulka21816[[#This Row],[Fly off]]</f>
        <v>135</v>
      </c>
      <c r="L3" s="19" t="s">
        <v>13</v>
      </c>
    </row>
    <row r="4" spans="1:12" x14ac:dyDescent="0.25">
      <c r="A4" s="19">
        <v>32</v>
      </c>
      <c r="B4" s="16" t="s">
        <v>257</v>
      </c>
      <c r="C4" s="19" t="s">
        <v>262</v>
      </c>
      <c r="D4" s="16">
        <v>45</v>
      </c>
      <c r="E4" s="16">
        <v>45</v>
      </c>
      <c r="F4" s="16">
        <v>45</v>
      </c>
      <c r="G4" s="16"/>
      <c r="H4" s="16"/>
      <c r="I4" s="16"/>
      <c r="J4" s="16"/>
      <c r="K4" s="20">
        <f>IF(ISERR(LARGE(Tabulka21816[[#This Row],[1.start]:[6.start]],1)),0,LARGE(Tabulka21816[[#This Row],[1.start]:[6.start]],1))+IF(ISERR(LARGE(Tabulka21816[[#This Row],[1.start]:[6.start]],2)),0,LARGE(Tabulka21816[[#This Row],[1.start]:[6.start]],2))+IF(ISERR(LARGE(Tabulka21816[[#This Row],[1.start]:[6.start]],3)),0,LARGE(Tabulka21816[[#This Row],[1.start]:[6.start]],3))+Tabulka21816[[#This Row],[Fly off]]</f>
        <v>135</v>
      </c>
      <c r="L4" s="19" t="s">
        <v>17</v>
      </c>
    </row>
    <row r="5" spans="1:12" x14ac:dyDescent="0.25">
      <c r="A5" s="19">
        <v>63</v>
      </c>
      <c r="B5" s="16" t="s">
        <v>15</v>
      </c>
      <c r="C5" s="19" t="s">
        <v>263</v>
      </c>
      <c r="D5" s="16">
        <v>45</v>
      </c>
      <c r="E5" s="16">
        <v>45</v>
      </c>
      <c r="F5" s="16">
        <v>45</v>
      </c>
      <c r="G5" s="16"/>
      <c r="H5" s="16"/>
      <c r="I5" s="16"/>
      <c r="J5" s="16"/>
      <c r="K5" s="20">
        <f>IF(ISERR(LARGE(Tabulka21816[[#This Row],[1.start]:[6.start]],1)),0,LARGE(Tabulka21816[[#This Row],[1.start]:[6.start]],1))+IF(ISERR(LARGE(Tabulka21816[[#This Row],[1.start]:[6.start]],2)),0,LARGE(Tabulka21816[[#This Row],[1.start]:[6.start]],2))+IF(ISERR(LARGE(Tabulka21816[[#This Row],[1.start]:[6.start]],3)),0,LARGE(Tabulka21816[[#This Row],[1.start]:[6.start]],3))+Tabulka21816[[#This Row],[Fly off]]</f>
        <v>135</v>
      </c>
      <c r="L5" s="19" t="s">
        <v>20</v>
      </c>
    </row>
    <row r="6" spans="1:12" x14ac:dyDescent="0.25">
      <c r="A6" s="19">
        <v>63</v>
      </c>
      <c r="B6" s="16" t="s">
        <v>15</v>
      </c>
      <c r="C6" s="19" t="s">
        <v>264</v>
      </c>
      <c r="D6" s="16">
        <v>45</v>
      </c>
      <c r="E6" s="16">
        <v>40</v>
      </c>
      <c r="F6" s="16">
        <v>45</v>
      </c>
      <c r="G6" s="16"/>
      <c r="H6" s="16"/>
      <c r="I6" s="16"/>
      <c r="J6" s="16"/>
      <c r="K6" s="20">
        <f>IF(ISERR(LARGE(Tabulka21816[[#This Row],[1.start]:[6.start]],1)),0,LARGE(Tabulka21816[[#This Row],[1.start]:[6.start]],1))+IF(ISERR(LARGE(Tabulka21816[[#This Row],[1.start]:[6.start]],2)),0,LARGE(Tabulka21816[[#This Row],[1.start]:[6.start]],2))+IF(ISERR(LARGE(Tabulka21816[[#This Row],[1.start]:[6.start]],3)),0,LARGE(Tabulka21816[[#This Row],[1.start]:[6.start]],3))+Tabulka21816[[#This Row],[Fly off]]</f>
        <v>130</v>
      </c>
      <c r="L6" s="19"/>
    </row>
    <row r="7" spans="1:12" x14ac:dyDescent="0.25">
      <c r="A7" s="19">
        <v>30</v>
      </c>
      <c r="B7" s="16" t="s">
        <v>252</v>
      </c>
      <c r="C7" s="19" t="s">
        <v>262</v>
      </c>
      <c r="D7" s="16">
        <v>45</v>
      </c>
      <c r="E7" s="16">
        <v>0</v>
      </c>
      <c r="F7" s="16">
        <v>0</v>
      </c>
      <c r="G7" s="16"/>
      <c r="H7" s="16"/>
      <c r="I7" s="16"/>
      <c r="J7" s="16"/>
      <c r="K7" s="20">
        <f>IF(ISERR(LARGE(Tabulka21816[[#This Row],[1.start]:[6.start]],1)),0,LARGE(Tabulka21816[[#This Row],[1.start]:[6.start]],1))+IF(ISERR(LARGE(Tabulka21816[[#This Row],[1.start]:[6.start]],2)),0,LARGE(Tabulka21816[[#This Row],[1.start]:[6.start]],2))+IF(ISERR(LARGE(Tabulka21816[[#This Row],[1.start]:[6.start]],3)),0,LARGE(Tabulka21816[[#This Row],[1.start]:[6.start]],3))+Tabulka21816[[#This Row],[Fly off]]</f>
        <v>45</v>
      </c>
      <c r="L7" s="19" t="s">
        <v>23</v>
      </c>
    </row>
    <row r="8" spans="1:12" x14ac:dyDescent="0.25">
      <c r="A8" s="19">
        <v>59</v>
      </c>
      <c r="B8" s="16" t="s">
        <v>246</v>
      </c>
      <c r="C8" s="19"/>
      <c r="D8" s="16"/>
      <c r="E8" s="16"/>
      <c r="F8" s="16"/>
      <c r="G8" s="16"/>
      <c r="H8" s="16"/>
      <c r="I8" s="16"/>
      <c r="J8" s="16"/>
      <c r="K8" s="20">
        <f>IF(ISERR(LARGE(Tabulka21816[[#This Row],[1.start]:[6.start]],1)),0,LARGE(Tabulka21816[[#This Row],[1.start]:[6.start]],1))+IF(ISERR(LARGE(Tabulka21816[[#This Row],[1.start]:[6.start]],2)),0,LARGE(Tabulka21816[[#This Row],[1.start]:[6.start]],2))+IF(ISERR(LARGE(Tabulka21816[[#This Row],[1.start]:[6.start]],3)),0,LARGE(Tabulka21816[[#This Row],[1.start]:[6.start]],3))+Tabulka21816[[#This Row],[Fly off]]</f>
        <v>0</v>
      </c>
      <c r="L8" s="19"/>
    </row>
    <row r="9" spans="1:12" x14ac:dyDescent="0.25">
      <c r="A9" s="19">
        <v>32</v>
      </c>
      <c r="B9" s="16" t="s">
        <v>257</v>
      </c>
      <c r="C9" s="19" t="s">
        <v>87</v>
      </c>
      <c r="D9" s="16">
        <v>0</v>
      </c>
      <c r="E9" s="16">
        <v>0</v>
      </c>
      <c r="F9" s="16">
        <v>0</v>
      </c>
      <c r="G9" s="16"/>
      <c r="H9" s="16"/>
      <c r="I9" s="16"/>
      <c r="J9" s="16"/>
      <c r="K9" s="20">
        <f>IF(ISERR(LARGE(Tabulka21816[[#This Row],[1.start]:[6.start]],1)),0,LARGE(Tabulka21816[[#This Row],[1.start]:[6.start]],1))+IF(ISERR(LARGE(Tabulka21816[[#This Row],[1.start]:[6.start]],2)),0,LARGE(Tabulka21816[[#This Row],[1.start]:[6.start]],2))+IF(ISERR(LARGE(Tabulka21816[[#This Row],[1.start]:[6.start]],3)),0,LARGE(Tabulka21816[[#This Row],[1.start]:[6.start]],3))+Tabulka21816[[#This Row],[Fly off]]</f>
        <v>0</v>
      </c>
      <c r="L9" s="19"/>
    </row>
    <row r="10" spans="1:12" x14ac:dyDescent="0.25">
      <c r="A10" s="19">
        <v>70</v>
      </c>
      <c r="B10" s="16" t="s">
        <v>265</v>
      </c>
      <c r="C10" s="19"/>
      <c r="D10" s="16"/>
      <c r="E10" s="16"/>
      <c r="F10" s="16"/>
      <c r="G10" s="16"/>
      <c r="H10" s="16"/>
      <c r="I10" s="16"/>
      <c r="J10" s="16"/>
      <c r="K10" s="20">
        <f>IF(ISERR(LARGE(Tabulka21816[[#This Row],[1.start]:[6.start]],1)),0,LARGE(Tabulka21816[[#This Row],[1.start]:[6.start]],1))+IF(ISERR(LARGE(Tabulka21816[[#This Row],[1.start]:[6.start]],2)),0,LARGE(Tabulka21816[[#This Row],[1.start]:[6.start]],2))+IF(ISERR(LARGE(Tabulka21816[[#This Row],[1.start]:[6.start]],3)),0,LARGE(Tabulka21816[[#This Row],[1.start]:[6.start]],3))+Tabulka21816[[#This Row],[Fly off]]</f>
        <v>0</v>
      </c>
      <c r="L10" s="19"/>
    </row>
    <row r="11" spans="1:12" x14ac:dyDescent="0.25">
      <c r="A11" s="19">
        <v>70</v>
      </c>
      <c r="B11" s="16" t="s">
        <v>265</v>
      </c>
      <c r="C11" s="19"/>
      <c r="D11" s="16"/>
      <c r="E11" s="16"/>
      <c r="F11" s="16"/>
      <c r="G11" s="16"/>
      <c r="H11" s="16"/>
      <c r="I11" s="16"/>
      <c r="J11" s="16"/>
      <c r="K11" s="20">
        <f>IF(ISERR(LARGE(Tabulka21816[[#This Row],[1.start]:[6.start]],1)),0,LARGE(Tabulka21816[[#This Row],[1.start]:[6.start]],1))+IF(ISERR(LARGE(Tabulka21816[[#This Row],[1.start]:[6.start]],2)),0,LARGE(Tabulka21816[[#This Row],[1.start]:[6.start]],2))+IF(ISERR(LARGE(Tabulka21816[[#This Row],[1.start]:[6.start]],3)),0,LARGE(Tabulka21816[[#This Row],[1.start]:[6.start]],3))+Tabulka21816[[#This Row],[Fly off]]</f>
        <v>0</v>
      </c>
      <c r="L11" s="19"/>
    </row>
    <row r="12" spans="1:12" x14ac:dyDescent="0.25">
      <c r="A12" s="19">
        <v>62</v>
      </c>
      <c r="B12" s="16" t="s">
        <v>248</v>
      </c>
      <c r="C12" s="19"/>
      <c r="D12" s="16"/>
      <c r="E12" s="16"/>
      <c r="F12" s="16"/>
      <c r="G12" s="16"/>
      <c r="H12" s="16"/>
      <c r="I12" s="16"/>
      <c r="J12" s="16"/>
      <c r="K12" s="20">
        <f>IF(ISERR(LARGE(Tabulka21816[[#This Row],[1.start]:[6.start]],1)),0,LARGE(Tabulka21816[[#This Row],[1.start]:[6.start]],1))+IF(ISERR(LARGE(Tabulka21816[[#This Row],[1.start]:[6.start]],2)),0,LARGE(Tabulka21816[[#This Row],[1.start]:[6.start]],2))+IF(ISERR(LARGE(Tabulka21816[[#This Row],[1.start]:[6.start]],3)),0,LARGE(Tabulka21816[[#This Row],[1.start]:[6.start]],3))+Tabulka21816[[#This Row],[Fly off]]</f>
        <v>0</v>
      </c>
      <c r="L12" s="19"/>
    </row>
    <row r="13" spans="1:12" x14ac:dyDescent="0.25">
      <c r="A13" s="19">
        <v>71</v>
      </c>
      <c r="B13" s="16" t="s">
        <v>266</v>
      </c>
      <c r="C13" s="19"/>
      <c r="D13" s="16"/>
      <c r="E13" s="16"/>
      <c r="F13" s="16"/>
      <c r="G13" s="16"/>
      <c r="H13" s="16"/>
      <c r="I13" s="16"/>
      <c r="J13" s="16"/>
      <c r="K13" s="20">
        <f>IF(ISERR(LARGE(Tabulka21816[[#This Row],[1.start]:[6.start]],1)),0,LARGE(Tabulka21816[[#This Row],[1.start]:[6.start]],1))+IF(ISERR(LARGE(Tabulka21816[[#This Row],[1.start]:[6.start]],2)),0,LARGE(Tabulka21816[[#This Row],[1.start]:[6.start]],2))+IF(ISERR(LARGE(Tabulka21816[[#This Row],[1.start]:[6.start]],3)),0,LARGE(Tabulka21816[[#This Row],[1.start]:[6.start]],3))+Tabulka21816[[#This Row],[Fly off]]</f>
        <v>0</v>
      </c>
      <c r="L13" s="19"/>
    </row>
    <row r="14" spans="1:12" x14ac:dyDescent="0.25">
      <c r="A14" s="19">
        <v>71</v>
      </c>
      <c r="B14" s="16" t="s">
        <v>266</v>
      </c>
      <c r="C14" s="19"/>
      <c r="D14" s="16"/>
      <c r="E14" s="16"/>
      <c r="F14" s="16"/>
      <c r="G14" s="16"/>
      <c r="H14" s="16"/>
      <c r="I14" s="16"/>
      <c r="J14" s="16"/>
      <c r="K14" s="20">
        <f>IF(ISERR(LARGE(Tabulka21816[[#This Row],[1.start]:[6.start]],1)),0,LARGE(Tabulka21816[[#This Row],[1.start]:[6.start]],1))+IF(ISERR(LARGE(Tabulka21816[[#This Row],[1.start]:[6.start]],2)),0,LARGE(Tabulka21816[[#This Row],[1.start]:[6.start]],2))+IF(ISERR(LARGE(Tabulka21816[[#This Row],[1.start]:[6.start]],3)),0,LARGE(Tabulka21816[[#This Row],[1.start]:[6.start]],3))+Tabulka21816[[#This Row],[Fly off]]</f>
        <v>0</v>
      </c>
      <c r="L14" s="19"/>
    </row>
    <row r="15" spans="1:12" x14ac:dyDescent="0.25">
      <c r="A15" s="16"/>
      <c r="B15" s="16"/>
      <c r="C15" s="21" t="s">
        <v>206</v>
      </c>
      <c r="D15" s="16"/>
      <c r="E15" s="16"/>
      <c r="F15" s="16"/>
      <c r="G15" s="16"/>
      <c r="H15" s="16"/>
      <c r="I15" s="16"/>
      <c r="J15" s="16"/>
      <c r="K15" s="20">
        <f>IF(ISERR(LARGE(Tabulka21816[[#This Row],[1.start]:[6.start]],1)),0,LARGE(Tabulka21816[[#This Row],[1.start]:[6.start]],1))+IF(ISERR(LARGE(Tabulka21816[[#This Row],[1.start]:[6.start]],2)),0,LARGE(Tabulka21816[[#This Row],[1.start]:[6.start]],2))+IF(ISERR(LARGE(Tabulka21816[[#This Row],[1.start]:[6.start]],3)),0,LARGE(Tabulka21816[[#This Row],[1.start]:[6.start]],3))+Tabulka21816[[#This Row],[Fly off]]</f>
        <v>0</v>
      </c>
      <c r="L15" s="16"/>
    </row>
    <row r="16" spans="1:12" x14ac:dyDescent="0.25">
      <c r="K16" s="2"/>
    </row>
    <row r="17" spans="11:11" x14ac:dyDescent="0.25">
      <c r="K17" s="2"/>
    </row>
    <row r="18" spans="11:11" x14ac:dyDescent="0.25">
      <c r="K18" s="2"/>
    </row>
    <row r="19" spans="11:11" x14ac:dyDescent="0.25">
      <c r="K19" s="2"/>
    </row>
    <row r="20" spans="11:11" x14ac:dyDescent="0.25">
      <c r="K20" s="2"/>
    </row>
    <row r="21" spans="11:11" x14ac:dyDescent="0.25">
      <c r="K21" s="2"/>
    </row>
    <row r="22" spans="11:11" x14ac:dyDescent="0.25">
      <c r="K22" s="2"/>
    </row>
    <row r="23" spans="11:11" x14ac:dyDescent="0.25">
      <c r="K23" s="2"/>
    </row>
    <row r="24" spans="11:11" x14ac:dyDescent="0.25">
      <c r="K24" s="2"/>
    </row>
    <row r="25" spans="11:11" x14ac:dyDescent="0.25">
      <c r="K25" s="2"/>
    </row>
    <row r="26" spans="11:11" x14ac:dyDescent="0.25">
      <c r="K26" s="2"/>
    </row>
    <row r="27" spans="11:11" x14ac:dyDescent="0.25">
      <c r="K27" s="2"/>
    </row>
    <row r="28" spans="11:11" x14ac:dyDescent="0.25">
      <c r="K28" s="2"/>
    </row>
    <row r="29" spans="11:11" x14ac:dyDescent="0.25">
      <c r="K29" s="2"/>
    </row>
  </sheetData>
  <conditionalFormatting sqref="D3:I493">
    <cfRule type="cellIs" dxfId="9" priority="1" operator="greaterThanOrEqual">
      <formula>300</formula>
    </cfRule>
  </conditionalFormatting>
  <pageMargins left="0.70866141732283472" right="0.70866141732283472" top="0.78740157480314965" bottom="0.78740157480314965" header="0.31496062992125984" footer="0.31496062992125984"/>
  <pageSetup paperSize="9" scale="65" fitToHeight="99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"/>
  <sheetViews>
    <sheetView workbookViewId="0">
      <pane ySplit="2" topLeftCell="A3" activePane="bottomLeft" state="frozen"/>
      <selection pane="bottomLeft" activeCell="L11" sqref="L11"/>
    </sheetView>
  </sheetViews>
  <sheetFormatPr defaultRowHeight="15" x14ac:dyDescent="0.25"/>
  <cols>
    <col min="1" max="1" width="9.85546875" style="1" customWidth="1"/>
    <col min="2" max="2" width="20.140625" style="1" bestFit="1" customWidth="1"/>
    <col min="3" max="3" width="21" style="1" customWidth="1"/>
    <col min="4" max="8" width="9.140625" style="1"/>
    <col min="9" max="9" width="9.5703125" style="4" customWidth="1"/>
    <col min="10" max="10" width="10.28515625" style="1" bestFit="1" customWidth="1"/>
    <col min="11" max="16384" width="9.140625" style="1"/>
  </cols>
  <sheetData>
    <row r="1" spans="1:12" ht="26.25" x14ac:dyDescent="0.4">
      <c r="A1" s="3" t="s">
        <v>46</v>
      </c>
      <c r="J1" s="5">
        <v>43701</v>
      </c>
      <c r="L1" s="1">
        <f>8*60</f>
        <v>480</v>
      </c>
    </row>
    <row r="2" spans="1:12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4" t="s">
        <v>9</v>
      </c>
      <c r="J2" s="1" t="s">
        <v>10</v>
      </c>
    </row>
    <row r="3" spans="1:12" x14ac:dyDescent="0.25">
      <c r="A3" s="6">
        <v>34</v>
      </c>
      <c r="B3" s="8" t="s">
        <v>27</v>
      </c>
      <c r="C3" s="6" t="s">
        <v>47</v>
      </c>
      <c r="D3" s="8">
        <v>480</v>
      </c>
      <c r="E3" s="8">
        <v>480</v>
      </c>
      <c r="F3" s="8">
        <v>407</v>
      </c>
      <c r="G3" s="8">
        <v>480</v>
      </c>
      <c r="H3" s="8"/>
      <c r="I3" s="9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1440</v>
      </c>
      <c r="J3" s="6" t="s">
        <v>13</v>
      </c>
    </row>
    <row r="4" spans="1:12" x14ac:dyDescent="0.25">
      <c r="A4" s="6">
        <v>3</v>
      </c>
      <c r="B4" s="8" t="s">
        <v>35</v>
      </c>
      <c r="C4" s="6" t="s">
        <v>48</v>
      </c>
      <c r="D4" s="8">
        <v>445</v>
      </c>
      <c r="E4" s="8">
        <v>480</v>
      </c>
      <c r="F4" s="8">
        <v>244</v>
      </c>
      <c r="G4" s="8">
        <v>480</v>
      </c>
      <c r="H4" s="8"/>
      <c r="I4" s="9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1405</v>
      </c>
      <c r="J4" s="6" t="s">
        <v>17</v>
      </c>
    </row>
    <row r="5" spans="1:12" x14ac:dyDescent="0.25">
      <c r="A5" s="6">
        <v>7</v>
      </c>
      <c r="B5" s="8" t="s">
        <v>32</v>
      </c>
      <c r="C5" s="6" t="s">
        <v>49</v>
      </c>
      <c r="D5" s="8">
        <v>318</v>
      </c>
      <c r="E5" s="8">
        <v>480</v>
      </c>
      <c r="F5" s="8">
        <v>430</v>
      </c>
      <c r="G5" s="8">
        <v>235</v>
      </c>
      <c r="H5" s="8"/>
      <c r="I5" s="9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1228</v>
      </c>
      <c r="J5" s="6" t="s">
        <v>20</v>
      </c>
    </row>
    <row r="6" spans="1:12" x14ac:dyDescent="0.25">
      <c r="A6" s="6">
        <v>19</v>
      </c>
      <c r="B6" s="8" t="s">
        <v>11</v>
      </c>
      <c r="C6" s="6" t="s">
        <v>14</v>
      </c>
      <c r="D6" s="8">
        <v>288</v>
      </c>
      <c r="E6" s="8">
        <v>414</v>
      </c>
      <c r="F6" s="8">
        <v>480</v>
      </c>
      <c r="G6" s="8">
        <v>0</v>
      </c>
      <c r="H6" s="8"/>
      <c r="I6" s="9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1182</v>
      </c>
      <c r="J6" s="6" t="s">
        <v>23</v>
      </c>
    </row>
    <row r="7" spans="1:12" x14ac:dyDescent="0.25">
      <c r="A7" s="6">
        <v>34</v>
      </c>
      <c r="B7" s="8" t="s">
        <v>27</v>
      </c>
      <c r="C7" s="6" t="s">
        <v>50</v>
      </c>
      <c r="D7" s="8">
        <v>240</v>
      </c>
      <c r="E7" s="8">
        <v>300</v>
      </c>
      <c r="F7" s="8">
        <v>206</v>
      </c>
      <c r="G7" s="8">
        <v>480</v>
      </c>
      <c r="H7" s="8"/>
      <c r="I7" s="9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1020</v>
      </c>
      <c r="J7" s="6"/>
    </row>
    <row r="8" spans="1:12" x14ac:dyDescent="0.25">
      <c r="A8" s="6">
        <v>10</v>
      </c>
      <c r="B8" s="8" t="s">
        <v>38</v>
      </c>
      <c r="C8" s="6" t="s">
        <v>51</v>
      </c>
      <c r="D8" s="8">
        <v>351</v>
      </c>
      <c r="E8" s="8">
        <v>319</v>
      </c>
      <c r="F8" s="8">
        <v>296</v>
      </c>
      <c r="G8" s="8">
        <v>217</v>
      </c>
      <c r="H8" s="8"/>
      <c r="I8" s="9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966</v>
      </c>
      <c r="J8" s="6" t="s">
        <v>26</v>
      </c>
    </row>
    <row r="9" spans="1:12" x14ac:dyDescent="0.25">
      <c r="A9" s="6">
        <v>63</v>
      </c>
      <c r="B9" s="8" t="s">
        <v>15</v>
      </c>
      <c r="C9" s="6" t="s">
        <v>52</v>
      </c>
      <c r="D9" s="8">
        <v>141</v>
      </c>
      <c r="E9" s="8">
        <v>480</v>
      </c>
      <c r="F9" s="8">
        <v>166</v>
      </c>
      <c r="G9" s="8">
        <v>191</v>
      </c>
      <c r="H9" s="8"/>
      <c r="I9" s="9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837</v>
      </c>
      <c r="J9" s="6" t="s">
        <v>28</v>
      </c>
    </row>
    <row r="10" spans="1:12" x14ac:dyDescent="0.25">
      <c r="A10" s="6">
        <v>66</v>
      </c>
      <c r="B10" s="8" t="s">
        <v>42</v>
      </c>
      <c r="C10" s="6" t="s">
        <v>53</v>
      </c>
      <c r="D10" s="8">
        <v>132</v>
      </c>
      <c r="E10" s="8">
        <v>210</v>
      </c>
      <c r="F10" s="8">
        <v>0</v>
      </c>
      <c r="G10" s="8">
        <v>0</v>
      </c>
      <c r="H10" s="8"/>
      <c r="I10" s="9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342</v>
      </c>
      <c r="J10" s="6" t="s">
        <v>31</v>
      </c>
    </row>
    <row r="11" spans="1:12" x14ac:dyDescent="0.25">
      <c r="A11" s="6">
        <v>69</v>
      </c>
      <c r="B11" s="8" t="s">
        <v>54</v>
      </c>
      <c r="C11" s="6" t="s">
        <v>55</v>
      </c>
      <c r="D11" s="8">
        <v>49</v>
      </c>
      <c r="E11" s="8">
        <v>114</v>
      </c>
      <c r="F11" s="8">
        <v>88</v>
      </c>
      <c r="G11" s="8">
        <v>107</v>
      </c>
      <c r="H11" s="8"/>
      <c r="I11" s="9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309</v>
      </c>
      <c r="J11" s="6" t="s">
        <v>34</v>
      </c>
    </row>
    <row r="12" spans="1:12" x14ac:dyDescent="0.25">
      <c r="A12" s="6">
        <v>18</v>
      </c>
      <c r="B12" s="8" t="s">
        <v>41</v>
      </c>
      <c r="C12" s="6" t="s">
        <v>52</v>
      </c>
      <c r="D12" s="8">
        <v>204</v>
      </c>
      <c r="E12" s="8">
        <v>0</v>
      </c>
      <c r="F12" s="8">
        <v>0</v>
      </c>
      <c r="G12" s="8">
        <v>0</v>
      </c>
      <c r="H12" s="8"/>
      <c r="I12" s="9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204</v>
      </c>
      <c r="J12" s="6" t="s">
        <v>37</v>
      </c>
    </row>
    <row r="13" spans="1:12" x14ac:dyDescent="0.25">
      <c r="A13" s="6">
        <v>1</v>
      </c>
      <c r="B13" s="8" t="s">
        <v>56</v>
      </c>
      <c r="C13" s="6" t="s">
        <v>57</v>
      </c>
      <c r="D13" s="8"/>
      <c r="E13" s="8"/>
      <c r="F13" s="8"/>
      <c r="G13" s="8"/>
      <c r="H13" s="8"/>
      <c r="I13" s="9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0</v>
      </c>
      <c r="J13" s="8"/>
    </row>
    <row r="14" spans="1:12" x14ac:dyDescent="0.25">
      <c r="A14" s="6"/>
      <c r="B14" s="8"/>
      <c r="C14" s="10" t="s">
        <v>58</v>
      </c>
      <c r="D14" s="8"/>
      <c r="E14" s="8"/>
      <c r="F14" s="8"/>
      <c r="G14" s="8"/>
      <c r="H14" s="8"/>
      <c r="I14" s="9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0</v>
      </c>
      <c r="J14" s="8"/>
    </row>
  </sheetData>
  <conditionalFormatting sqref="D3:G503">
    <cfRule type="cellIs" dxfId="133" priority="1" operator="greaterThanOrEqual">
      <formula>480</formula>
    </cfRule>
  </conditionalFormatting>
  <pageMargins left="0.70866141732283472" right="0.70866141732283472" top="0.78740157480314965" bottom="0.78740157480314965" header="0.31496062992125984" footer="0.31496062992125984"/>
  <pageSetup paperSize="9" scale="78" fitToHeight="999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9"/>
  <sheetViews>
    <sheetView workbookViewId="0">
      <pane ySplit="2" topLeftCell="A3" activePane="bottomLeft" state="frozen"/>
      <selection pane="bottomLeft" activeCell="B8" sqref="B8"/>
    </sheetView>
  </sheetViews>
  <sheetFormatPr defaultRowHeight="15" x14ac:dyDescent="0.25"/>
  <cols>
    <col min="1" max="1" width="10.5703125" style="1" customWidth="1"/>
    <col min="2" max="2" width="20.28515625" style="1" bestFit="1" customWidth="1"/>
    <col min="3" max="3" width="18.140625" style="1" bestFit="1" customWidth="1"/>
    <col min="4" max="10" width="9.140625" style="1"/>
    <col min="11" max="11" width="9.5703125" style="4" customWidth="1"/>
    <col min="12" max="12" width="10.28515625" style="1" bestFit="1" customWidth="1"/>
    <col min="13" max="13" width="10.85546875" style="1" bestFit="1" customWidth="1"/>
    <col min="14" max="16384" width="9.140625" style="1"/>
  </cols>
  <sheetData>
    <row r="1" spans="1:12" ht="26.25" x14ac:dyDescent="0.4">
      <c r="A1" s="15" t="s">
        <v>267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8">
        <v>43702</v>
      </c>
    </row>
    <row r="2" spans="1:12" x14ac:dyDescent="0.2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171</v>
      </c>
      <c r="I2" s="16" t="s">
        <v>172</v>
      </c>
      <c r="J2" s="16" t="s">
        <v>8</v>
      </c>
      <c r="K2" s="17" t="s">
        <v>9</v>
      </c>
      <c r="L2" s="16" t="s">
        <v>10</v>
      </c>
    </row>
    <row r="3" spans="1:12" x14ac:dyDescent="0.25">
      <c r="A3" s="19" t="s">
        <v>268</v>
      </c>
      <c r="B3" s="16" t="s">
        <v>15</v>
      </c>
      <c r="C3" s="19" t="s">
        <v>269</v>
      </c>
      <c r="D3" s="16">
        <v>60</v>
      </c>
      <c r="E3" s="16">
        <v>60</v>
      </c>
      <c r="F3" s="16">
        <v>60</v>
      </c>
      <c r="G3" s="16"/>
      <c r="H3" s="16"/>
      <c r="I3" s="16"/>
      <c r="J3" s="16"/>
      <c r="K3" s="20">
        <f>IF(ISERR(LARGE(Tabulka2181620[[#This Row],[1.start]:[6.start]],1)),0,LARGE(Tabulka2181620[[#This Row],[1.start]:[6.start]],1))+IF(ISERR(LARGE(Tabulka2181620[[#This Row],[1.start]:[6.start]],2)),0,LARGE(Tabulka2181620[[#This Row],[1.start]:[6.start]],2))+IF(ISERR(LARGE(Tabulka2181620[[#This Row],[1.start]:[6.start]],3)),0,LARGE(Tabulka2181620[[#This Row],[1.start]:[6.start]],3))+Tabulka2181620[[#This Row],[Fly off]]</f>
        <v>180</v>
      </c>
      <c r="L3" s="19" t="s">
        <v>13</v>
      </c>
    </row>
    <row r="4" spans="1:12" x14ac:dyDescent="0.25">
      <c r="A4" s="19" t="s">
        <v>270</v>
      </c>
      <c r="B4" s="16" t="s">
        <v>271</v>
      </c>
      <c r="C4" s="19" t="s">
        <v>272</v>
      </c>
      <c r="D4" s="16">
        <v>60</v>
      </c>
      <c r="E4" s="16">
        <v>0</v>
      </c>
      <c r="F4" s="16">
        <v>0</v>
      </c>
      <c r="G4" s="16"/>
      <c r="H4" s="16"/>
      <c r="I4" s="16"/>
      <c r="J4" s="16"/>
      <c r="K4" s="20">
        <f>IF(ISERR(LARGE(Tabulka2181620[[#This Row],[1.start]:[6.start]],1)),0,LARGE(Tabulka2181620[[#This Row],[1.start]:[6.start]],1))+IF(ISERR(LARGE(Tabulka2181620[[#This Row],[1.start]:[6.start]],2)),0,LARGE(Tabulka2181620[[#This Row],[1.start]:[6.start]],2))+IF(ISERR(LARGE(Tabulka2181620[[#This Row],[1.start]:[6.start]],3)),0,LARGE(Tabulka2181620[[#This Row],[1.start]:[6.start]],3))+Tabulka2181620[[#This Row],[Fly off]]</f>
        <v>60</v>
      </c>
      <c r="L4" s="19" t="s">
        <v>17</v>
      </c>
    </row>
    <row r="5" spans="1:12" x14ac:dyDescent="0.25">
      <c r="A5" s="16"/>
      <c r="B5" s="16"/>
      <c r="C5" s="21" t="s">
        <v>273</v>
      </c>
      <c r="D5" s="16"/>
      <c r="E5" s="16"/>
      <c r="F5" s="16"/>
      <c r="G5" s="16"/>
      <c r="H5" s="16"/>
      <c r="I5" s="16"/>
      <c r="J5" s="16"/>
      <c r="K5" s="20">
        <f>IF(ISERR(LARGE(Tabulka2181620[[#This Row],[1.start]:[6.start]],1)),0,LARGE(Tabulka2181620[[#This Row],[1.start]:[6.start]],1))+IF(ISERR(LARGE(Tabulka2181620[[#This Row],[1.start]:[6.start]],2)),0,LARGE(Tabulka2181620[[#This Row],[1.start]:[6.start]],2))+IF(ISERR(LARGE(Tabulka2181620[[#This Row],[1.start]:[6.start]],3)),0,LARGE(Tabulka2181620[[#This Row],[1.start]:[6.start]],3))+Tabulka2181620[[#This Row],[Fly off]]</f>
        <v>0</v>
      </c>
      <c r="L5" s="16"/>
    </row>
    <row r="6" spans="1:12" x14ac:dyDescent="0.25">
      <c r="K6" s="2"/>
    </row>
    <row r="7" spans="1:12" x14ac:dyDescent="0.25">
      <c r="K7" s="2"/>
    </row>
    <row r="8" spans="1:12" x14ac:dyDescent="0.25">
      <c r="K8" s="2"/>
    </row>
    <row r="9" spans="1:12" x14ac:dyDescent="0.25">
      <c r="K9" s="2"/>
    </row>
    <row r="10" spans="1:12" x14ac:dyDescent="0.25">
      <c r="K10" s="2"/>
    </row>
    <row r="11" spans="1:12" x14ac:dyDescent="0.25">
      <c r="K11" s="2"/>
    </row>
    <row r="12" spans="1:12" x14ac:dyDescent="0.25">
      <c r="K12" s="2"/>
    </row>
    <row r="13" spans="1:12" x14ac:dyDescent="0.25">
      <c r="K13" s="2"/>
    </row>
    <row r="14" spans="1:12" x14ac:dyDescent="0.25">
      <c r="K14" s="2"/>
    </row>
    <row r="15" spans="1:12" x14ac:dyDescent="0.25">
      <c r="K15" s="2"/>
    </row>
    <row r="16" spans="1:12" x14ac:dyDescent="0.25">
      <c r="K16" s="2"/>
    </row>
    <row r="17" spans="11:11" x14ac:dyDescent="0.25">
      <c r="K17" s="2"/>
    </row>
    <row r="18" spans="11:11" x14ac:dyDescent="0.25">
      <c r="K18" s="2"/>
    </row>
    <row r="19" spans="11:11" x14ac:dyDescent="0.25">
      <c r="K19" s="2"/>
    </row>
  </sheetData>
  <conditionalFormatting sqref="D3:I483">
    <cfRule type="cellIs" dxfId="7" priority="1" operator="greaterThanOrEqual">
      <formula>300</formula>
    </cfRule>
  </conditionalFormatting>
  <pageMargins left="0.70866141732283472" right="0.70866141732283472" top="0.78740157480314965" bottom="0.78740157480314965" header="0.31496062992125984" footer="0.31496062992125984"/>
  <pageSetup paperSize="9" scale="65" fitToHeight="999" orientation="portrait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0"/>
  <sheetViews>
    <sheetView workbookViewId="0">
      <pane ySplit="2" topLeftCell="A3" activePane="bottomLeft" state="frozen"/>
      <selection pane="bottomLeft" activeCell="I12" sqref="I12"/>
    </sheetView>
  </sheetViews>
  <sheetFormatPr defaultRowHeight="15" x14ac:dyDescent="0.25"/>
  <cols>
    <col min="1" max="1" width="10.5703125" style="1" customWidth="1"/>
    <col min="2" max="2" width="20.28515625" style="1" bestFit="1" customWidth="1"/>
    <col min="3" max="3" width="18.140625" style="1" bestFit="1" customWidth="1"/>
    <col min="4" max="10" width="9.140625" style="1"/>
    <col min="11" max="11" width="9.5703125" style="4" customWidth="1"/>
    <col min="12" max="12" width="10.28515625" style="1" bestFit="1" customWidth="1"/>
    <col min="13" max="13" width="10.85546875" style="1" bestFit="1" customWidth="1"/>
    <col min="14" max="16384" width="9.140625" style="1"/>
  </cols>
  <sheetData>
    <row r="1" spans="1:12" ht="26.25" x14ac:dyDescent="0.4">
      <c r="A1" s="15" t="s">
        <v>274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8">
        <v>43702</v>
      </c>
    </row>
    <row r="2" spans="1:12" x14ac:dyDescent="0.2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171</v>
      </c>
      <c r="I2" s="16" t="s">
        <v>172</v>
      </c>
      <c r="J2" s="16" t="s">
        <v>8</v>
      </c>
      <c r="K2" s="17" t="s">
        <v>9</v>
      </c>
      <c r="L2" s="16" t="s">
        <v>10</v>
      </c>
    </row>
    <row r="3" spans="1:12" x14ac:dyDescent="0.25">
      <c r="A3" s="6">
        <v>59</v>
      </c>
      <c r="B3" s="7" t="s">
        <v>246</v>
      </c>
      <c r="C3" s="19"/>
      <c r="D3" s="16"/>
      <c r="E3" s="16"/>
      <c r="F3" s="16"/>
      <c r="G3" s="16"/>
      <c r="H3" s="16"/>
      <c r="I3" s="16"/>
      <c r="J3" s="16"/>
      <c r="K3" s="20">
        <f>IF(ISERR(LARGE(Tabulka218162021[[#This Row],[1.start]:[6.start]],1)),0,LARGE(Tabulka218162021[[#This Row],[1.start]:[6.start]],1))+IF(ISERR(LARGE(Tabulka218162021[[#This Row],[1.start]:[6.start]],2)),0,LARGE(Tabulka218162021[[#This Row],[1.start]:[6.start]],2))+IF(ISERR(LARGE(Tabulka218162021[[#This Row],[1.start]:[6.start]],3)),0,LARGE(Tabulka218162021[[#This Row],[1.start]:[6.start]],3))+Tabulka218162021[[#This Row],[Fly off]]</f>
        <v>0</v>
      </c>
      <c r="L3" s="19"/>
    </row>
    <row r="4" spans="1:12" x14ac:dyDescent="0.25">
      <c r="A4" s="6">
        <v>63</v>
      </c>
      <c r="B4" s="8" t="s">
        <v>15</v>
      </c>
      <c r="C4" s="19"/>
      <c r="D4" s="16"/>
      <c r="E4" s="16"/>
      <c r="F4" s="16"/>
      <c r="G4" s="16"/>
      <c r="H4" s="16"/>
      <c r="I4" s="16"/>
      <c r="J4" s="16"/>
      <c r="K4" s="20">
        <f>IF(ISERR(LARGE(Tabulka218162021[[#This Row],[1.start]:[6.start]],1)),0,LARGE(Tabulka218162021[[#This Row],[1.start]:[6.start]],1))+IF(ISERR(LARGE(Tabulka218162021[[#This Row],[1.start]:[6.start]],2)),0,LARGE(Tabulka218162021[[#This Row],[1.start]:[6.start]],2))+IF(ISERR(LARGE(Tabulka218162021[[#This Row],[1.start]:[6.start]],3)),0,LARGE(Tabulka218162021[[#This Row],[1.start]:[6.start]],3))+Tabulka218162021[[#This Row],[Fly off]]</f>
        <v>0</v>
      </c>
      <c r="L4" s="19"/>
    </row>
    <row r="5" spans="1:12" x14ac:dyDescent="0.25">
      <c r="A5" s="6">
        <v>62</v>
      </c>
      <c r="B5" s="8" t="s">
        <v>248</v>
      </c>
      <c r="C5" s="19"/>
      <c r="D5" s="16"/>
      <c r="E5" s="16"/>
      <c r="F5" s="16"/>
      <c r="G5" s="16"/>
      <c r="H5" s="16"/>
      <c r="I5" s="16"/>
      <c r="J5" s="16"/>
      <c r="K5" s="20">
        <f>IF(ISERR(LARGE(Tabulka218162021[[#This Row],[1.start]:[6.start]],1)),0,LARGE(Tabulka218162021[[#This Row],[1.start]:[6.start]],1))+IF(ISERR(LARGE(Tabulka218162021[[#This Row],[1.start]:[6.start]],2)),0,LARGE(Tabulka218162021[[#This Row],[1.start]:[6.start]],2))+IF(ISERR(LARGE(Tabulka218162021[[#This Row],[1.start]:[6.start]],3)),0,LARGE(Tabulka218162021[[#This Row],[1.start]:[6.start]],3))+Tabulka218162021[[#This Row],[Fly off]]</f>
        <v>0</v>
      </c>
      <c r="L5" s="19"/>
    </row>
    <row r="6" spans="1:12" x14ac:dyDescent="0.25">
      <c r="A6" s="16"/>
      <c r="B6" s="16"/>
      <c r="C6" s="21" t="s">
        <v>275</v>
      </c>
      <c r="D6" s="16"/>
      <c r="E6" s="16"/>
      <c r="F6" s="16"/>
      <c r="G6" s="16"/>
      <c r="H6" s="16"/>
      <c r="I6" s="16"/>
      <c r="J6" s="16"/>
      <c r="K6" s="20">
        <f>IF(ISERR(LARGE(Tabulka218162021[[#This Row],[1.start]:[6.start]],1)),0,LARGE(Tabulka218162021[[#This Row],[1.start]:[6.start]],1))+IF(ISERR(LARGE(Tabulka218162021[[#This Row],[1.start]:[6.start]],2)),0,LARGE(Tabulka218162021[[#This Row],[1.start]:[6.start]],2))+IF(ISERR(LARGE(Tabulka218162021[[#This Row],[1.start]:[6.start]],3)),0,LARGE(Tabulka218162021[[#This Row],[1.start]:[6.start]],3))+Tabulka218162021[[#This Row],[Fly off]]</f>
        <v>0</v>
      </c>
      <c r="L6" s="16"/>
    </row>
    <row r="7" spans="1:12" x14ac:dyDescent="0.25">
      <c r="K7" s="2"/>
    </row>
    <row r="8" spans="1:12" x14ac:dyDescent="0.25">
      <c r="K8" s="2"/>
    </row>
    <row r="9" spans="1:12" x14ac:dyDescent="0.25">
      <c r="K9" s="2"/>
    </row>
    <row r="10" spans="1:12" x14ac:dyDescent="0.25">
      <c r="K10" s="2"/>
    </row>
    <row r="11" spans="1:12" x14ac:dyDescent="0.25">
      <c r="K11" s="2"/>
    </row>
    <row r="12" spans="1:12" x14ac:dyDescent="0.25">
      <c r="K12" s="2"/>
    </row>
    <row r="13" spans="1:12" x14ac:dyDescent="0.25">
      <c r="K13" s="2"/>
    </row>
    <row r="14" spans="1:12" x14ac:dyDescent="0.25">
      <c r="K14" s="2"/>
    </row>
    <row r="15" spans="1:12" x14ac:dyDescent="0.25">
      <c r="K15" s="2"/>
    </row>
    <row r="16" spans="1:12" x14ac:dyDescent="0.25">
      <c r="K16" s="2"/>
    </row>
    <row r="17" spans="11:11" x14ac:dyDescent="0.25">
      <c r="K17" s="2"/>
    </row>
    <row r="18" spans="11:11" x14ac:dyDescent="0.25">
      <c r="K18" s="2"/>
    </row>
    <row r="19" spans="11:11" x14ac:dyDescent="0.25">
      <c r="K19" s="2"/>
    </row>
    <row r="20" spans="11:11" x14ac:dyDescent="0.25">
      <c r="K20" s="2"/>
    </row>
  </sheetData>
  <conditionalFormatting sqref="D3:I484">
    <cfRule type="cellIs" dxfId="5" priority="1" operator="greaterThanOrEqual">
      <formula>300</formula>
    </cfRule>
  </conditionalFormatting>
  <pageMargins left="0.70866141732283472" right="0.70866141732283472" top="0.78740157480314965" bottom="0.78740157480314965" header="0.31496062992125984" footer="0.31496062992125984"/>
  <pageSetup paperSize="9" scale="65" fitToHeight="999" orientation="portrait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1"/>
  <sheetViews>
    <sheetView workbookViewId="0">
      <pane ySplit="2" topLeftCell="A3" activePane="bottomLeft" state="frozen"/>
      <selection pane="bottomLeft" sqref="A1:L7"/>
    </sheetView>
  </sheetViews>
  <sheetFormatPr defaultRowHeight="15" x14ac:dyDescent="0.25"/>
  <cols>
    <col min="1" max="1" width="10.5703125" style="1" customWidth="1"/>
    <col min="2" max="2" width="20.28515625" style="1" bestFit="1" customWidth="1"/>
    <col min="3" max="3" width="18.140625" style="1" bestFit="1" customWidth="1"/>
    <col min="4" max="10" width="9.140625" style="1"/>
    <col min="11" max="11" width="9.5703125" style="4" customWidth="1"/>
    <col min="12" max="12" width="10.28515625" style="1" bestFit="1" customWidth="1"/>
    <col min="13" max="13" width="10.85546875" style="1" bestFit="1" customWidth="1"/>
    <col min="14" max="16384" width="9.140625" style="1"/>
  </cols>
  <sheetData>
    <row r="1" spans="1:12" ht="26.25" x14ac:dyDescent="0.4">
      <c r="A1" s="15" t="s">
        <v>276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8">
        <v>43702</v>
      </c>
    </row>
    <row r="2" spans="1:12" x14ac:dyDescent="0.2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171</v>
      </c>
      <c r="I2" s="16" t="s">
        <v>172</v>
      </c>
      <c r="J2" s="16" t="s">
        <v>8</v>
      </c>
      <c r="K2" s="17" t="s">
        <v>9</v>
      </c>
      <c r="L2" s="16" t="s">
        <v>10</v>
      </c>
    </row>
    <row r="3" spans="1:12" x14ac:dyDescent="0.25">
      <c r="A3" s="19">
        <v>32</v>
      </c>
      <c r="B3" s="16" t="s">
        <v>277</v>
      </c>
      <c r="C3" s="19" t="s">
        <v>278</v>
      </c>
      <c r="D3" s="16">
        <v>60</v>
      </c>
      <c r="E3" s="16">
        <v>57</v>
      </c>
      <c r="F3" s="16">
        <v>60</v>
      </c>
      <c r="G3" s="16"/>
      <c r="H3" s="16"/>
      <c r="I3" s="16"/>
      <c r="J3" s="16"/>
      <c r="K3" s="20">
        <f>IF(ISERR(LARGE(Tabulka21816202122[[#This Row],[1.start]:[6.start]],1)),0,LARGE(Tabulka21816202122[[#This Row],[1.start]:[6.start]],1))+IF(ISERR(LARGE(Tabulka21816202122[[#This Row],[1.start]:[6.start]],2)),0,LARGE(Tabulka21816202122[[#This Row],[1.start]:[6.start]],2))+IF(ISERR(LARGE(Tabulka21816202122[[#This Row],[1.start]:[6.start]],3)),0,LARGE(Tabulka21816202122[[#This Row],[1.start]:[6.start]],3))+Tabulka21816202122[[#This Row],[Fly off]]</f>
        <v>177</v>
      </c>
      <c r="L3" s="19" t="s">
        <v>13</v>
      </c>
    </row>
    <row r="4" spans="1:12" x14ac:dyDescent="0.25">
      <c r="A4" s="19">
        <v>59</v>
      </c>
      <c r="B4" s="16" t="s">
        <v>246</v>
      </c>
      <c r="C4" s="19"/>
      <c r="D4" s="16"/>
      <c r="E4" s="16"/>
      <c r="F4" s="16"/>
      <c r="G4" s="16"/>
      <c r="H4" s="16"/>
      <c r="I4" s="16"/>
      <c r="J4" s="16"/>
      <c r="K4" s="20">
        <f>IF(ISERR(LARGE(Tabulka21816202122[[#This Row],[1.start]:[6.start]],1)),0,LARGE(Tabulka21816202122[[#This Row],[1.start]:[6.start]],1))+IF(ISERR(LARGE(Tabulka21816202122[[#This Row],[1.start]:[6.start]],2)),0,LARGE(Tabulka21816202122[[#This Row],[1.start]:[6.start]],2))+IF(ISERR(LARGE(Tabulka21816202122[[#This Row],[1.start]:[6.start]],3)),0,LARGE(Tabulka21816202122[[#This Row],[1.start]:[6.start]],3))+Tabulka21816202122[[#This Row],[Fly off]]</f>
        <v>0</v>
      </c>
      <c r="L4" s="19"/>
    </row>
    <row r="5" spans="1:12" x14ac:dyDescent="0.25">
      <c r="A5" s="19">
        <v>70</v>
      </c>
      <c r="B5" s="16" t="s">
        <v>265</v>
      </c>
      <c r="C5" s="19"/>
      <c r="D5" s="16"/>
      <c r="E5" s="16"/>
      <c r="F5" s="16"/>
      <c r="G5" s="16"/>
      <c r="H5" s="16"/>
      <c r="I5" s="16"/>
      <c r="J5" s="16"/>
      <c r="K5" s="20">
        <f>IF(ISERR(LARGE(Tabulka21816202122[[#This Row],[1.start]:[6.start]],1)),0,LARGE(Tabulka21816202122[[#This Row],[1.start]:[6.start]],1))+IF(ISERR(LARGE(Tabulka21816202122[[#This Row],[1.start]:[6.start]],2)),0,LARGE(Tabulka21816202122[[#This Row],[1.start]:[6.start]],2))+IF(ISERR(LARGE(Tabulka21816202122[[#This Row],[1.start]:[6.start]],3)),0,LARGE(Tabulka21816202122[[#This Row],[1.start]:[6.start]],3))+Tabulka21816202122[[#This Row],[Fly off]]</f>
        <v>0</v>
      </c>
      <c r="L5" s="19"/>
    </row>
    <row r="6" spans="1:12" x14ac:dyDescent="0.25">
      <c r="A6" s="19">
        <v>62</v>
      </c>
      <c r="B6" s="16" t="s">
        <v>248</v>
      </c>
      <c r="C6" s="19"/>
      <c r="D6" s="16"/>
      <c r="E6" s="16"/>
      <c r="F6" s="16"/>
      <c r="G6" s="16"/>
      <c r="H6" s="16"/>
      <c r="I6" s="16"/>
      <c r="J6" s="16"/>
      <c r="K6" s="20">
        <f>IF(ISERR(LARGE(Tabulka21816202122[[#This Row],[1.start]:[6.start]],1)),0,LARGE(Tabulka21816202122[[#This Row],[1.start]:[6.start]],1))+IF(ISERR(LARGE(Tabulka21816202122[[#This Row],[1.start]:[6.start]],2)),0,LARGE(Tabulka21816202122[[#This Row],[1.start]:[6.start]],2))+IF(ISERR(LARGE(Tabulka21816202122[[#This Row],[1.start]:[6.start]],3)),0,LARGE(Tabulka21816202122[[#This Row],[1.start]:[6.start]],3))+Tabulka21816202122[[#This Row],[Fly off]]</f>
        <v>0</v>
      </c>
      <c r="L6" s="19"/>
    </row>
    <row r="7" spans="1:12" x14ac:dyDescent="0.25">
      <c r="A7" s="16"/>
      <c r="B7" s="16"/>
      <c r="C7" s="21" t="s">
        <v>279</v>
      </c>
      <c r="D7" s="16"/>
      <c r="E7" s="16"/>
      <c r="F7" s="16"/>
      <c r="G7" s="16"/>
      <c r="H7" s="16"/>
      <c r="I7" s="16"/>
      <c r="J7" s="16"/>
      <c r="K7" s="20">
        <f>IF(ISERR(LARGE(Tabulka21816202122[[#This Row],[1.start]:[6.start]],1)),0,LARGE(Tabulka21816202122[[#This Row],[1.start]:[6.start]],1))+IF(ISERR(LARGE(Tabulka21816202122[[#This Row],[1.start]:[6.start]],2)),0,LARGE(Tabulka21816202122[[#This Row],[1.start]:[6.start]],2))+IF(ISERR(LARGE(Tabulka21816202122[[#This Row],[1.start]:[6.start]],3)),0,LARGE(Tabulka21816202122[[#This Row],[1.start]:[6.start]],3))+Tabulka21816202122[[#This Row],[Fly off]]</f>
        <v>0</v>
      </c>
      <c r="L7" s="16"/>
    </row>
    <row r="8" spans="1:12" x14ac:dyDescent="0.25">
      <c r="K8" s="2"/>
    </row>
    <row r="9" spans="1:12" x14ac:dyDescent="0.25">
      <c r="K9" s="2"/>
    </row>
    <row r="10" spans="1:12" x14ac:dyDescent="0.25">
      <c r="K10" s="2"/>
    </row>
    <row r="11" spans="1:12" x14ac:dyDescent="0.25">
      <c r="K11" s="2"/>
    </row>
    <row r="12" spans="1:12" x14ac:dyDescent="0.25">
      <c r="K12" s="2"/>
    </row>
    <row r="13" spans="1:12" x14ac:dyDescent="0.25">
      <c r="K13" s="2"/>
    </row>
    <row r="14" spans="1:12" x14ac:dyDescent="0.25">
      <c r="K14" s="2"/>
    </row>
    <row r="15" spans="1:12" x14ac:dyDescent="0.25">
      <c r="K15" s="2"/>
    </row>
    <row r="16" spans="1:12" x14ac:dyDescent="0.25">
      <c r="K16" s="2"/>
    </row>
    <row r="17" spans="11:11" x14ac:dyDescent="0.25">
      <c r="K17" s="2"/>
    </row>
    <row r="18" spans="11:11" x14ac:dyDescent="0.25">
      <c r="K18" s="2"/>
    </row>
    <row r="19" spans="11:11" x14ac:dyDescent="0.25">
      <c r="K19" s="2"/>
    </row>
    <row r="20" spans="11:11" x14ac:dyDescent="0.25">
      <c r="K20" s="2"/>
    </row>
    <row r="21" spans="11:11" x14ac:dyDescent="0.25">
      <c r="K21" s="2"/>
    </row>
  </sheetData>
  <conditionalFormatting sqref="D3:I485">
    <cfRule type="cellIs" dxfId="3" priority="1" operator="greaterThanOrEqual">
      <formula>300</formula>
    </cfRule>
  </conditionalFormatting>
  <pageMargins left="0.70866141732283472" right="0.70866141732283472" top="0.78740157480314965" bottom="0.78740157480314965" header="0.31496062992125984" footer="0.31496062992125984"/>
  <pageSetup paperSize="9" scale="65" fitToHeight="999" orientation="portrait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1"/>
  <sheetViews>
    <sheetView tabSelected="1" workbookViewId="0">
      <pane ySplit="2" topLeftCell="A3" activePane="bottomLeft" state="frozen"/>
      <selection pane="bottomLeft" activeCell="L6" sqref="L6"/>
    </sheetView>
  </sheetViews>
  <sheetFormatPr defaultRowHeight="15" x14ac:dyDescent="0.25"/>
  <cols>
    <col min="1" max="1" width="10.5703125" style="1" customWidth="1"/>
    <col min="2" max="2" width="20.28515625" style="1" bestFit="1" customWidth="1"/>
    <col min="3" max="3" width="18.140625" style="1" bestFit="1" customWidth="1"/>
    <col min="4" max="10" width="9.140625" style="1"/>
    <col min="11" max="11" width="9.5703125" style="4" customWidth="1"/>
    <col min="12" max="12" width="10.28515625" style="1" bestFit="1" customWidth="1"/>
    <col min="13" max="13" width="10.85546875" style="1" bestFit="1" customWidth="1"/>
    <col min="14" max="16384" width="9.140625" style="1"/>
  </cols>
  <sheetData>
    <row r="1" spans="1:12" ht="26.25" x14ac:dyDescent="0.4">
      <c r="A1" s="15" t="s">
        <v>280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8">
        <v>43702</v>
      </c>
    </row>
    <row r="2" spans="1:12" x14ac:dyDescent="0.2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171</v>
      </c>
      <c r="I2" s="16" t="s">
        <v>172</v>
      </c>
      <c r="J2" s="16" t="s">
        <v>8</v>
      </c>
      <c r="K2" s="17" t="s">
        <v>9</v>
      </c>
      <c r="L2" s="16" t="s">
        <v>10</v>
      </c>
    </row>
    <row r="3" spans="1:12" x14ac:dyDescent="0.25">
      <c r="A3" s="19">
        <v>73</v>
      </c>
      <c r="B3" s="16" t="s">
        <v>281</v>
      </c>
      <c r="C3" s="19" t="s">
        <v>66</v>
      </c>
      <c r="D3" s="16">
        <v>75</v>
      </c>
      <c r="E3" s="16">
        <v>75</v>
      </c>
      <c r="F3" s="16">
        <v>52</v>
      </c>
      <c r="G3" s="16"/>
      <c r="H3" s="16"/>
      <c r="I3" s="16"/>
      <c r="J3" s="16"/>
      <c r="K3" s="20">
        <f>IF(ISERR(LARGE(Tabulka2181620212223[[#This Row],[1.start]:[6.start]],1)),0,LARGE(Tabulka2181620212223[[#This Row],[1.start]:[6.start]],1))+IF(ISERR(LARGE(Tabulka2181620212223[[#This Row],[1.start]:[6.start]],2)),0,LARGE(Tabulka2181620212223[[#This Row],[1.start]:[6.start]],2))+IF(ISERR(LARGE(Tabulka2181620212223[[#This Row],[1.start]:[6.start]],3)),0,LARGE(Tabulka2181620212223[[#This Row],[1.start]:[6.start]],3))+Tabulka2181620212223[[#This Row],[Fly off]]</f>
        <v>202</v>
      </c>
      <c r="L3" s="19" t="s">
        <v>13</v>
      </c>
    </row>
    <row r="4" spans="1:12" x14ac:dyDescent="0.25">
      <c r="A4" s="19">
        <v>72</v>
      </c>
      <c r="B4" s="16" t="s">
        <v>282</v>
      </c>
      <c r="C4" s="19">
        <v>68</v>
      </c>
      <c r="D4" s="16">
        <v>65</v>
      </c>
      <c r="E4" s="16">
        <v>75</v>
      </c>
      <c r="F4" s="16"/>
      <c r="G4" s="16"/>
      <c r="H4" s="16"/>
      <c r="I4" s="16"/>
      <c r="J4" s="16"/>
      <c r="K4" s="20">
        <f>IF(ISERR(LARGE(Tabulka2181620212223[[#This Row],[1.start]:[6.start]],1)),0,LARGE(Tabulka2181620212223[[#This Row],[1.start]:[6.start]],1))+IF(ISERR(LARGE(Tabulka2181620212223[[#This Row],[1.start]:[6.start]],2)),0,LARGE(Tabulka2181620212223[[#This Row],[1.start]:[6.start]],2))+IF(ISERR(LARGE(Tabulka2181620212223[[#This Row],[1.start]:[6.start]],3)),0,LARGE(Tabulka2181620212223[[#This Row],[1.start]:[6.start]],3))+Tabulka2181620212223[[#This Row],[Fly off]]</f>
        <v>140</v>
      </c>
      <c r="L4" s="19" t="s">
        <v>17</v>
      </c>
    </row>
    <row r="5" spans="1:12" x14ac:dyDescent="0.25">
      <c r="A5" s="19">
        <v>41</v>
      </c>
      <c r="B5" s="16" t="s">
        <v>283</v>
      </c>
      <c r="C5" s="19" t="s">
        <v>284</v>
      </c>
      <c r="D5" s="16">
        <v>47</v>
      </c>
      <c r="E5" s="16">
        <v>36</v>
      </c>
      <c r="F5" s="16">
        <v>35</v>
      </c>
      <c r="G5" s="16"/>
      <c r="H5" s="16"/>
      <c r="I5" s="16"/>
      <c r="J5" s="16"/>
      <c r="K5" s="20">
        <f>IF(ISERR(LARGE(Tabulka2181620212223[[#This Row],[1.start]:[6.start]],1)),0,LARGE(Tabulka2181620212223[[#This Row],[1.start]:[6.start]],1))+IF(ISERR(LARGE(Tabulka2181620212223[[#This Row],[1.start]:[6.start]],2)),0,LARGE(Tabulka2181620212223[[#This Row],[1.start]:[6.start]],2))+IF(ISERR(LARGE(Tabulka2181620212223[[#This Row],[1.start]:[6.start]],3)),0,LARGE(Tabulka2181620212223[[#This Row],[1.start]:[6.start]],3))+Tabulka2181620212223[[#This Row],[Fly off]]</f>
        <v>118</v>
      </c>
      <c r="L5" s="19" t="s">
        <v>20</v>
      </c>
    </row>
    <row r="6" spans="1:12" x14ac:dyDescent="0.25">
      <c r="A6" s="19">
        <v>41</v>
      </c>
      <c r="B6" s="16" t="s">
        <v>283</v>
      </c>
      <c r="C6" s="34" t="s">
        <v>285</v>
      </c>
      <c r="D6" s="16">
        <v>10</v>
      </c>
      <c r="E6" s="16">
        <v>0</v>
      </c>
      <c r="F6" s="16">
        <v>0</v>
      </c>
      <c r="G6" s="16"/>
      <c r="H6" s="16"/>
      <c r="I6" s="16"/>
      <c r="J6" s="16"/>
      <c r="K6" s="20">
        <f>IF(ISERR(LARGE(Tabulka2181620212223[[#This Row],[1.start]:[6.start]],1)),0,LARGE(Tabulka2181620212223[[#This Row],[1.start]:[6.start]],1))+IF(ISERR(LARGE(Tabulka2181620212223[[#This Row],[1.start]:[6.start]],2)),0,LARGE(Tabulka2181620212223[[#This Row],[1.start]:[6.start]],2))+IF(ISERR(LARGE(Tabulka2181620212223[[#This Row],[1.start]:[6.start]],3)),0,LARGE(Tabulka2181620212223[[#This Row],[1.start]:[6.start]],3))+Tabulka2181620212223[[#This Row],[Fly off]]</f>
        <v>10</v>
      </c>
      <c r="L6" s="16"/>
    </row>
    <row r="7" spans="1:12" x14ac:dyDescent="0.25">
      <c r="A7" s="16"/>
      <c r="B7" s="16"/>
      <c r="C7" s="21" t="s">
        <v>279</v>
      </c>
      <c r="D7" s="16"/>
      <c r="E7" s="16"/>
      <c r="F7" s="16"/>
      <c r="G7" s="16"/>
      <c r="H7" s="16"/>
      <c r="I7" s="16"/>
      <c r="J7" s="16"/>
      <c r="K7" s="20">
        <f>IF(ISERR(LARGE(Tabulka2181620212223[[#This Row],[1.start]:[6.start]],1)),0,LARGE(Tabulka2181620212223[[#This Row],[1.start]:[6.start]],1))+IF(ISERR(LARGE(Tabulka2181620212223[[#This Row],[1.start]:[6.start]],2)),0,LARGE(Tabulka2181620212223[[#This Row],[1.start]:[6.start]],2))+IF(ISERR(LARGE(Tabulka2181620212223[[#This Row],[1.start]:[6.start]],3)),0,LARGE(Tabulka2181620212223[[#This Row],[1.start]:[6.start]],3))+Tabulka2181620212223[[#This Row],[Fly off]]</f>
        <v>0</v>
      </c>
      <c r="L7" s="16"/>
    </row>
    <row r="8" spans="1:12" x14ac:dyDescent="0.25">
      <c r="K8" s="2"/>
    </row>
    <row r="9" spans="1:12" x14ac:dyDescent="0.25">
      <c r="K9" s="2"/>
    </row>
    <row r="10" spans="1:12" x14ac:dyDescent="0.25">
      <c r="K10" s="2"/>
    </row>
    <row r="11" spans="1:12" x14ac:dyDescent="0.25">
      <c r="K11" s="2"/>
    </row>
    <row r="12" spans="1:12" x14ac:dyDescent="0.25">
      <c r="K12" s="2"/>
    </row>
    <row r="13" spans="1:12" x14ac:dyDescent="0.25">
      <c r="K13" s="2"/>
    </row>
    <row r="14" spans="1:12" x14ac:dyDescent="0.25">
      <c r="K14" s="2"/>
    </row>
    <row r="15" spans="1:12" x14ac:dyDescent="0.25">
      <c r="K15" s="2"/>
    </row>
    <row r="16" spans="1:12" x14ac:dyDescent="0.25">
      <c r="K16" s="2"/>
    </row>
    <row r="17" spans="11:11" x14ac:dyDescent="0.25">
      <c r="K17" s="2"/>
    </row>
    <row r="18" spans="11:11" x14ac:dyDescent="0.25">
      <c r="K18" s="2"/>
    </row>
    <row r="19" spans="11:11" x14ac:dyDescent="0.25">
      <c r="K19" s="2"/>
    </row>
    <row r="20" spans="11:11" x14ac:dyDescent="0.25">
      <c r="K20" s="2"/>
    </row>
    <row r="21" spans="11:11" x14ac:dyDescent="0.25">
      <c r="K21" s="2"/>
    </row>
  </sheetData>
  <conditionalFormatting sqref="D4:I485">
    <cfRule type="cellIs" dxfId="1" priority="1" operator="greaterThanOrEqual">
      <formula>300</formula>
    </cfRule>
  </conditionalFormatting>
  <pageMargins left="0.70866141732283472" right="0.70866141732283472" top="0.78740157480314965" bottom="0.78740157480314965" header="0.31496062992125984" footer="0.31496062992125984"/>
  <pageSetup paperSize="9" scale="65" fitToHeight="999" orientation="portrait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7"/>
  <sheetViews>
    <sheetView workbookViewId="0">
      <pane ySplit="2" topLeftCell="A3" activePane="bottomLeft" state="frozen"/>
      <selection pane="bottomLeft" activeCell="K12" sqref="K12"/>
    </sheetView>
  </sheetViews>
  <sheetFormatPr defaultRowHeight="15" x14ac:dyDescent="0.25"/>
  <cols>
    <col min="1" max="1" width="9.85546875" style="1" customWidth="1"/>
    <col min="2" max="2" width="20.140625" style="1" bestFit="1" customWidth="1"/>
    <col min="3" max="3" width="14.85546875" style="1" bestFit="1" customWidth="1"/>
    <col min="4" max="8" width="9.140625" style="1"/>
    <col min="9" max="9" width="9.5703125" style="4" customWidth="1"/>
    <col min="10" max="10" width="10.28515625" style="1" bestFit="1" customWidth="1"/>
    <col min="11" max="16384" width="9.140625" style="1"/>
  </cols>
  <sheetData>
    <row r="1" spans="1:12" ht="26.25" x14ac:dyDescent="0.4">
      <c r="A1" s="3" t="s">
        <v>59</v>
      </c>
      <c r="J1" s="5">
        <v>43700</v>
      </c>
      <c r="L1" s="1">
        <f>6*60</f>
        <v>360</v>
      </c>
    </row>
    <row r="2" spans="1:12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4" t="s">
        <v>9</v>
      </c>
      <c r="J2" s="1" t="s">
        <v>10</v>
      </c>
    </row>
    <row r="3" spans="1:12" x14ac:dyDescent="0.25">
      <c r="A3" s="6">
        <v>21</v>
      </c>
      <c r="B3" s="8" t="s">
        <v>24</v>
      </c>
      <c r="C3" s="6" t="s">
        <v>60</v>
      </c>
      <c r="D3" s="8">
        <v>360</v>
      </c>
      <c r="E3" s="8">
        <v>203</v>
      </c>
      <c r="F3" s="8">
        <v>360</v>
      </c>
      <c r="G3" s="8">
        <v>326</v>
      </c>
      <c r="H3" s="8"/>
      <c r="I3" s="9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1046</v>
      </c>
      <c r="J3" s="6" t="s">
        <v>13</v>
      </c>
    </row>
    <row r="4" spans="1:12" x14ac:dyDescent="0.25">
      <c r="A4" s="6">
        <v>19</v>
      </c>
      <c r="B4" s="8" t="s">
        <v>11</v>
      </c>
      <c r="C4" s="6" t="s">
        <v>61</v>
      </c>
      <c r="D4" s="8">
        <v>360</v>
      </c>
      <c r="E4" s="8">
        <v>275</v>
      </c>
      <c r="F4" s="8">
        <v>360</v>
      </c>
      <c r="G4" s="8">
        <v>288</v>
      </c>
      <c r="H4" s="8"/>
      <c r="I4" s="9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1008</v>
      </c>
      <c r="J4" s="6" t="s">
        <v>17</v>
      </c>
    </row>
    <row r="5" spans="1:12" x14ac:dyDescent="0.25">
      <c r="A5" s="6">
        <v>34</v>
      </c>
      <c r="B5" s="8" t="s">
        <v>27</v>
      </c>
      <c r="C5" s="6" t="s">
        <v>48</v>
      </c>
      <c r="D5" s="8">
        <v>260</v>
      </c>
      <c r="E5" s="8">
        <v>360</v>
      </c>
      <c r="F5" s="8">
        <v>360</v>
      </c>
      <c r="G5" s="8">
        <v>205</v>
      </c>
      <c r="H5" s="8"/>
      <c r="I5" s="9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980</v>
      </c>
      <c r="J5" s="6" t="s">
        <v>20</v>
      </c>
    </row>
    <row r="6" spans="1:12" x14ac:dyDescent="0.25">
      <c r="A6" s="6">
        <v>48</v>
      </c>
      <c r="B6" s="8" t="s">
        <v>62</v>
      </c>
      <c r="C6" s="6" t="s">
        <v>63</v>
      </c>
      <c r="D6" s="8">
        <v>235</v>
      </c>
      <c r="E6" s="8">
        <v>360</v>
      </c>
      <c r="F6" s="8">
        <v>360</v>
      </c>
      <c r="G6" s="8">
        <v>247</v>
      </c>
      <c r="H6" s="8"/>
      <c r="I6" s="9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967</v>
      </c>
      <c r="J6" s="6" t="s">
        <v>23</v>
      </c>
    </row>
    <row r="7" spans="1:12" x14ac:dyDescent="0.25">
      <c r="A7" s="6">
        <v>63</v>
      </c>
      <c r="B7" s="8" t="s">
        <v>15</v>
      </c>
      <c r="C7" s="6" t="s">
        <v>64</v>
      </c>
      <c r="D7" s="8">
        <v>276</v>
      </c>
      <c r="E7" s="8">
        <v>232</v>
      </c>
      <c r="F7" s="8">
        <v>308</v>
      </c>
      <c r="G7" s="8">
        <v>360</v>
      </c>
      <c r="H7" s="8"/>
      <c r="I7" s="9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944</v>
      </c>
      <c r="J7" s="6" t="s">
        <v>26</v>
      </c>
    </row>
    <row r="8" spans="1:12" x14ac:dyDescent="0.25">
      <c r="A8" s="6">
        <v>17</v>
      </c>
      <c r="B8" s="8" t="s">
        <v>65</v>
      </c>
      <c r="C8" s="6" t="s">
        <v>66</v>
      </c>
      <c r="D8" s="8">
        <v>325</v>
      </c>
      <c r="E8" s="8">
        <v>358</v>
      </c>
      <c r="F8" s="8">
        <v>199</v>
      </c>
      <c r="G8" s="8">
        <v>232</v>
      </c>
      <c r="H8" s="8"/>
      <c r="I8" s="9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915</v>
      </c>
      <c r="J8" s="6" t="s">
        <v>28</v>
      </c>
    </row>
    <row r="9" spans="1:12" x14ac:dyDescent="0.25">
      <c r="A9" s="6">
        <v>3</v>
      </c>
      <c r="B9" s="8" t="s">
        <v>35</v>
      </c>
      <c r="C9" s="6" t="s">
        <v>48</v>
      </c>
      <c r="D9" s="8">
        <v>232</v>
      </c>
      <c r="E9" s="8">
        <v>275</v>
      </c>
      <c r="F9" s="8">
        <v>360</v>
      </c>
      <c r="G9" s="8">
        <v>207</v>
      </c>
      <c r="H9" s="8"/>
      <c r="I9" s="9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867</v>
      </c>
      <c r="J9" s="6" t="s">
        <v>31</v>
      </c>
    </row>
    <row r="10" spans="1:12" x14ac:dyDescent="0.25">
      <c r="A10" s="6">
        <v>34</v>
      </c>
      <c r="B10" s="8" t="s">
        <v>27</v>
      </c>
      <c r="C10" s="6" t="s">
        <v>16</v>
      </c>
      <c r="D10" s="8">
        <v>258</v>
      </c>
      <c r="E10" s="8">
        <v>330</v>
      </c>
      <c r="F10" s="8">
        <v>276</v>
      </c>
      <c r="G10" s="8">
        <v>75</v>
      </c>
      <c r="H10" s="8"/>
      <c r="I10" s="9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864</v>
      </c>
      <c r="J10" s="6"/>
    </row>
    <row r="11" spans="1:12" x14ac:dyDescent="0.25">
      <c r="A11" s="6">
        <v>36</v>
      </c>
      <c r="B11" s="8" t="s">
        <v>18</v>
      </c>
      <c r="C11" s="6" t="s">
        <v>61</v>
      </c>
      <c r="D11" s="8">
        <v>360</v>
      </c>
      <c r="E11" s="8">
        <v>76</v>
      </c>
      <c r="F11" s="8">
        <v>360</v>
      </c>
      <c r="G11" s="8">
        <v>117</v>
      </c>
      <c r="H11" s="8"/>
      <c r="I11" s="9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837</v>
      </c>
      <c r="J11" s="6" t="s">
        <v>34</v>
      </c>
    </row>
    <row r="12" spans="1:12" x14ac:dyDescent="0.25">
      <c r="A12" s="6">
        <v>18</v>
      </c>
      <c r="B12" s="8" t="s">
        <v>41</v>
      </c>
      <c r="C12" s="6" t="s">
        <v>67</v>
      </c>
      <c r="D12" s="8">
        <v>110</v>
      </c>
      <c r="E12" s="8">
        <v>229</v>
      </c>
      <c r="F12" s="8">
        <v>187</v>
      </c>
      <c r="G12" s="8">
        <v>137</v>
      </c>
      <c r="H12" s="8"/>
      <c r="I12" s="9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553</v>
      </c>
      <c r="J12" s="6" t="s">
        <v>37</v>
      </c>
    </row>
    <row r="13" spans="1:12" x14ac:dyDescent="0.25">
      <c r="A13" s="6">
        <v>58</v>
      </c>
      <c r="B13" s="8" t="s">
        <v>68</v>
      </c>
      <c r="C13" s="6" t="s">
        <v>61</v>
      </c>
      <c r="D13" s="8"/>
      <c r="E13" s="8"/>
      <c r="F13" s="8"/>
      <c r="G13" s="8"/>
      <c r="H13" s="8"/>
      <c r="I13" s="9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  <c r="J13" s="8"/>
    </row>
    <row r="14" spans="1:12" x14ac:dyDescent="0.25">
      <c r="A14" s="6">
        <v>25</v>
      </c>
      <c r="B14" s="8" t="s">
        <v>69</v>
      </c>
      <c r="C14" s="6" t="s">
        <v>70</v>
      </c>
      <c r="D14" s="8"/>
      <c r="E14" s="8"/>
      <c r="F14" s="8"/>
      <c r="G14" s="8"/>
      <c r="H14" s="8"/>
      <c r="I14" s="9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  <c r="J14" s="8"/>
    </row>
    <row r="15" spans="1:12" x14ac:dyDescent="0.25">
      <c r="A15" s="6">
        <v>25</v>
      </c>
      <c r="B15" s="8" t="s">
        <v>69</v>
      </c>
      <c r="C15" s="6" t="s">
        <v>67</v>
      </c>
      <c r="D15" s="8"/>
      <c r="E15" s="8"/>
      <c r="F15" s="8"/>
      <c r="G15" s="8"/>
      <c r="H15" s="8"/>
      <c r="I15" s="9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  <c r="J15" s="8"/>
    </row>
    <row r="16" spans="1:12" x14ac:dyDescent="0.25">
      <c r="A16" s="6">
        <v>63</v>
      </c>
      <c r="B16" s="8" t="s">
        <v>15</v>
      </c>
      <c r="C16" s="6" t="s">
        <v>61</v>
      </c>
      <c r="D16" s="8"/>
      <c r="E16" s="8"/>
      <c r="F16" s="8"/>
      <c r="G16" s="8"/>
      <c r="H16" s="8"/>
      <c r="I16" s="9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  <c r="J16" s="8"/>
    </row>
    <row r="17" spans="1:10" x14ac:dyDescent="0.25">
      <c r="A17" s="8"/>
      <c r="B17" s="8"/>
      <c r="C17" s="10" t="s">
        <v>71</v>
      </c>
      <c r="D17" s="8"/>
      <c r="E17" s="8"/>
      <c r="F17" s="8"/>
      <c r="G17" s="8"/>
      <c r="H17" s="8"/>
      <c r="I17" s="9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  <c r="J17" s="8"/>
    </row>
  </sheetData>
  <conditionalFormatting sqref="D3:G504">
    <cfRule type="cellIs" dxfId="122" priority="2" operator="greaterThanOrEqual">
      <formula>6*60</formula>
    </cfRule>
  </conditionalFormatting>
  <pageMargins left="0.70866141732283472" right="0.70866141732283472" top="0.78740157480314965" bottom="0.78740157480314965" header="0.31496062992125984" footer="0.31496062992125984"/>
  <pageSetup paperSize="9" scale="79" fitToHeight="99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5"/>
  <sheetViews>
    <sheetView workbookViewId="0">
      <pane ySplit="2" topLeftCell="A3" activePane="bottomLeft" state="frozen"/>
      <selection pane="bottomLeft" activeCell="N10" sqref="N10"/>
    </sheetView>
  </sheetViews>
  <sheetFormatPr defaultRowHeight="15" x14ac:dyDescent="0.25"/>
  <cols>
    <col min="1" max="1" width="9.85546875" style="1" customWidth="1"/>
    <col min="2" max="2" width="20.140625" style="1" bestFit="1" customWidth="1"/>
    <col min="3" max="3" width="14" style="1" bestFit="1" customWidth="1"/>
    <col min="4" max="8" width="9.140625" style="1"/>
    <col min="9" max="9" width="9.5703125" style="4" customWidth="1"/>
    <col min="10" max="10" width="10.28515625" style="1" bestFit="1" customWidth="1"/>
    <col min="11" max="16384" width="9.140625" style="1"/>
  </cols>
  <sheetData>
    <row r="1" spans="1:12" ht="26.25" x14ac:dyDescent="0.4">
      <c r="A1" s="3" t="s">
        <v>72</v>
      </c>
      <c r="J1" s="5">
        <v>43701</v>
      </c>
      <c r="L1" s="1">
        <f>6*60</f>
        <v>360</v>
      </c>
    </row>
    <row r="2" spans="1:12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4" t="s">
        <v>9</v>
      </c>
      <c r="J2" s="1" t="s">
        <v>10</v>
      </c>
    </row>
    <row r="3" spans="1:12" x14ac:dyDescent="0.25">
      <c r="A3" s="6">
        <v>18</v>
      </c>
      <c r="B3" s="8" t="s">
        <v>41</v>
      </c>
      <c r="C3" s="6" t="s">
        <v>67</v>
      </c>
      <c r="D3" s="8">
        <v>270</v>
      </c>
      <c r="E3" s="8">
        <v>360</v>
      </c>
      <c r="F3" s="8">
        <v>235</v>
      </c>
      <c r="G3" s="8">
        <v>222</v>
      </c>
      <c r="H3" s="8"/>
      <c r="I3" s="9">
        <f>IF(ISERR(LARGE(Tabulka7[[#This Row],[1.start]:[4.start]],1)),0,LARGE(Tabulka7[[#This Row],[1.start]:[4.start]],1))+IF(ISERR(LARGE(Tabulka7[[#This Row],[1.start]:[4.start]],2)),0,LARGE(Tabulka7[[#This Row],[1.start]:[4.start]],2))+IF(ISERR(LARGE(Tabulka7[[#This Row],[1.start]:[4.start]],3)),0,LARGE(Tabulka7[[#This Row],[1.start]:[4.start]],3))+Tabulka7[[#This Row],[Fly off]]</f>
        <v>865</v>
      </c>
      <c r="J3" s="8" t="s">
        <v>13</v>
      </c>
    </row>
    <row r="4" spans="1:12" x14ac:dyDescent="0.25">
      <c r="A4" s="6">
        <v>16</v>
      </c>
      <c r="B4" s="8" t="s">
        <v>73</v>
      </c>
      <c r="C4" s="6" t="s">
        <v>74</v>
      </c>
      <c r="D4" s="8">
        <v>351</v>
      </c>
      <c r="E4" s="8">
        <v>259</v>
      </c>
      <c r="F4" s="8">
        <v>217</v>
      </c>
      <c r="G4" s="8">
        <v>190</v>
      </c>
      <c r="H4" s="8"/>
      <c r="I4" s="9">
        <f>IF(ISERR(LARGE(Tabulka7[[#This Row],[1.start]:[4.start]],1)),0,LARGE(Tabulka7[[#This Row],[1.start]:[4.start]],1))+IF(ISERR(LARGE(Tabulka7[[#This Row],[1.start]:[4.start]],2)),0,LARGE(Tabulka7[[#This Row],[1.start]:[4.start]],2))+IF(ISERR(LARGE(Tabulka7[[#This Row],[1.start]:[4.start]],3)),0,LARGE(Tabulka7[[#This Row],[1.start]:[4.start]],3))+Tabulka7[[#This Row],[Fly off]]</f>
        <v>827</v>
      </c>
      <c r="J4" s="8" t="s">
        <v>17</v>
      </c>
    </row>
    <row r="5" spans="1:12" x14ac:dyDescent="0.25">
      <c r="A5" s="6">
        <v>63</v>
      </c>
      <c r="B5" s="8" t="s">
        <v>15</v>
      </c>
      <c r="C5" s="6" t="s">
        <v>75</v>
      </c>
      <c r="D5" s="8">
        <v>218</v>
      </c>
      <c r="E5" s="8">
        <v>360</v>
      </c>
      <c r="F5" s="8">
        <v>152</v>
      </c>
      <c r="G5" s="8">
        <v>168</v>
      </c>
      <c r="H5" s="8"/>
      <c r="I5" s="9">
        <f>IF(ISERR(LARGE(Tabulka7[[#This Row],[1.start]:[4.start]],1)),0,LARGE(Tabulka7[[#This Row],[1.start]:[4.start]],1))+IF(ISERR(LARGE(Tabulka7[[#This Row],[1.start]:[4.start]],2)),0,LARGE(Tabulka7[[#This Row],[1.start]:[4.start]],2))+IF(ISERR(LARGE(Tabulka7[[#This Row],[1.start]:[4.start]],3)),0,LARGE(Tabulka7[[#This Row],[1.start]:[4.start]],3))+Tabulka7[[#This Row],[Fly off]]</f>
        <v>746</v>
      </c>
      <c r="J5" s="8" t="s">
        <v>20</v>
      </c>
    </row>
    <row r="6" spans="1:12" x14ac:dyDescent="0.25">
      <c r="A6" s="6">
        <v>63</v>
      </c>
      <c r="B6" s="8" t="s">
        <v>15</v>
      </c>
      <c r="C6" s="6" t="s">
        <v>74</v>
      </c>
      <c r="D6" s="8">
        <v>166</v>
      </c>
      <c r="E6" s="8">
        <v>293</v>
      </c>
      <c r="F6" s="8">
        <v>138</v>
      </c>
      <c r="G6" s="8">
        <v>261</v>
      </c>
      <c r="H6" s="8"/>
      <c r="I6" s="9">
        <f>IF(ISERR(LARGE(Tabulka7[[#This Row],[1.start]:[4.start]],1)),0,LARGE(Tabulka7[[#This Row],[1.start]:[4.start]],1))+IF(ISERR(LARGE(Tabulka7[[#This Row],[1.start]:[4.start]],2)),0,LARGE(Tabulka7[[#This Row],[1.start]:[4.start]],2))+IF(ISERR(LARGE(Tabulka7[[#This Row],[1.start]:[4.start]],3)),0,LARGE(Tabulka7[[#This Row],[1.start]:[4.start]],3))+Tabulka7[[#This Row],[Fly off]]</f>
        <v>720</v>
      </c>
      <c r="J6" s="8"/>
    </row>
    <row r="7" spans="1:12" x14ac:dyDescent="0.25">
      <c r="A7" s="6">
        <v>36</v>
      </c>
      <c r="B7" s="8" t="s">
        <v>18</v>
      </c>
      <c r="C7" s="6" t="s">
        <v>74</v>
      </c>
      <c r="D7" s="8">
        <v>155</v>
      </c>
      <c r="E7" s="8">
        <v>355</v>
      </c>
      <c r="F7" s="8">
        <v>149</v>
      </c>
      <c r="G7" s="8">
        <v>162</v>
      </c>
      <c r="H7" s="8"/>
      <c r="I7" s="9">
        <f>IF(ISERR(LARGE(Tabulka7[[#This Row],[1.start]:[4.start]],1)),0,LARGE(Tabulka7[[#This Row],[1.start]:[4.start]],1))+IF(ISERR(LARGE(Tabulka7[[#This Row],[1.start]:[4.start]],2)),0,LARGE(Tabulka7[[#This Row],[1.start]:[4.start]],2))+IF(ISERR(LARGE(Tabulka7[[#This Row],[1.start]:[4.start]],3)),0,LARGE(Tabulka7[[#This Row],[1.start]:[4.start]],3))+Tabulka7[[#This Row],[Fly off]]</f>
        <v>672</v>
      </c>
      <c r="J7" s="8" t="s">
        <v>23</v>
      </c>
    </row>
    <row r="8" spans="1:12" x14ac:dyDescent="0.25">
      <c r="A8" s="6">
        <v>25</v>
      </c>
      <c r="B8" s="8" t="s">
        <v>69</v>
      </c>
      <c r="C8" s="6" t="s">
        <v>74</v>
      </c>
      <c r="D8" s="8">
        <v>102</v>
      </c>
      <c r="E8" s="8">
        <v>154</v>
      </c>
      <c r="F8" s="8">
        <v>243</v>
      </c>
      <c r="G8" s="8">
        <v>219</v>
      </c>
      <c r="H8" s="8"/>
      <c r="I8" s="9">
        <f>IF(ISERR(LARGE(Tabulka7[[#This Row],[1.start]:[4.start]],1)),0,LARGE(Tabulka7[[#This Row],[1.start]:[4.start]],1))+IF(ISERR(LARGE(Tabulka7[[#This Row],[1.start]:[4.start]],2)),0,LARGE(Tabulka7[[#This Row],[1.start]:[4.start]],2))+IF(ISERR(LARGE(Tabulka7[[#This Row],[1.start]:[4.start]],3)),0,LARGE(Tabulka7[[#This Row],[1.start]:[4.start]],3))+Tabulka7[[#This Row],[Fly off]]</f>
        <v>616</v>
      </c>
      <c r="J8" s="8" t="s">
        <v>26</v>
      </c>
    </row>
    <row r="9" spans="1:12" x14ac:dyDescent="0.25">
      <c r="A9" s="6">
        <v>34</v>
      </c>
      <c r="B9" s="8" t="s">
        <v>27</v>
      </c>
      <c r="C9" s="6" t="s">
        <v>66</v>
      </c>
      <c r="D9" s="8">
        <v>125</v>
      </c>
      <c r="E9" s="8">
        <v>157</v>
      </c>
      <c r="F9" s="8">
        <v>109</v>
      </c>
      <c r="G9" s="8">
        <v>105</v>
      </c>
      <c r="H9" s="8"/>
      <c r="I9" s="9">
        <f>IF(ISERR(LARGE(Tabulka7[[#This Row],[1.start]:[4.start]],1)),0,LARGE(Tabulka7[[#This Row],[1.start]:[4.start]],1))+IF(ISERR(LARGE(Tabulka7[[#This Row],[1.start]:[4.start]],2)),0,LARGE(Tabulka7[[#This Row],[1.start]:[4.start]],2))+IF(ISERR(LARGE(Tabulka7[[#This Row],[1.start]:[4.start]],3)),0,LARGE(Tabulka7[[#This Row],[1.start]:[4.start]],3))+Tabulka7[[#This Row],[Fly off]]</f>
        <v>391</v>
      </c>
      <c r="J9" s="8" t="s">
        <v>28</v>
      </c>
    </row>
    <row r="10" spans="1:12" x14ac:dyDescent="0.25">
      <c r="A10" s="6">
        <v>5</v>
      </c>
      <c r="B10" s="8" t="s">
        <v>76</v>
      </c>
      <c r="C10" s="6" t="s">
        <v>77</v>
      </c>
      <c r="D10" s="8">
        <v>142</v>
      </c>
      <c r="E10" s="8">
        <v>100</v>
      </c>
      <c r="F10" s="8">
        <v>133</v>
      </c>
      <c r="G10" s="8">
        <v>94</v>
      </c>
      <c r="H10" s="8"/>
      <c r="I10" s="9">
        <f>IF(ISERR(LARGE(Tabulka7[[#This Row],[1.start]:[4.start]],1)),0,LARGE(Tabulka7[[#This Row],[1.start]:[4.start]],1))+IF(ISERR(LARGE(Tabulka7[[#This Row],[1.start]:[4.start]],2)),0,LARGE(Tabulka7[[#This Row],[1.start]:[4.start]],2))+IF(ISERR(LARGE(Tabulka7[[#This Row],[1.start]:[4.start]],3)),0,LARGE(Tabulka7[[#This Row],[1.start]:[4.start]],3))+Tabulka7[[#This Row],[Fly off]]</f>
        <v>375</v>
      </c>
      <c r="J10" s="8" t="s">
        <v>31</v>
      </c>
    </row>
    <row r="11" spans="1:12" x14ac:dyDescent="0.25">
      <c r="A11" s="6">
        <v>17</v>
      </c>
      <c r="B11" s="8" t="s">
        <v>65</v>
      </c>
      <c r="C11" s="6" t="s">
        <v>66</v>
      </c>
      <c r="D11" s="8">
        <v>113</v>
      </c>
      <c r="E11" s="8">
        <v>0</v>
      </c>
      <c r="F11" s="8">
        <v>0</v>
      </c>
      <c r="G11" s="8">
        <v>0</v>
      </c>
      <c r="H11" s="8"/>
      <c r="I11" s="9">
        <f>IF(ISERR(LARGE(Tabulka7[[#This Row],[1.start]:[4.start]],1)),0,LARGE(Tabulka7[[#This Row],[1.start]:[4.start]],1))+IF(ISERR(LARGE(Tabulka7[[#This Row],[1.start]:[4.start]],2)),0,LARGE(Tabulka7[[#This Row],[1.start]:[4.start]],2))+IF(ISERR(LARGE(Tabulka7[[#This Row],[1.start]:[4.start]],3)),0,LARGE(Tabulka7[[#This Row],[1.start]:[4.start]],3))+Tabulka7[[#This Row],[Fly off]]</f>
        <v>113</v>
      </c>
      <c r="J11" s="8" t="s">
        <v>34</v>
      </c>
    </row>
    <row r="12" spans="1:12" x14ac:dyDescent="0.25">
      <c r="A12" s="6">
        <v>65</v>
      </c>
      <c r="B12" s="8" t="s">
        <v>78</v>
      </c>
      <c r="C12" s="6"/>
      <c r="D12" s="8"/>
      <c r="E12" s="8"/>
      <c r="F12" s="8"/>
      <c r="G12" s="8"/>
      <c r="H12" s="8"/>
      <c r="I12" s="9">
        <f>IF(ISERR(LARGE(Tabulka7[[#This Row],[1.start]:[4.start]],1)),0,LARGE(Tabulka7[[#This Row],[1.start]:[4.start]],1))+IF(ISERR(LARGE(Tabulka7[[#This Row],[1.start]:[4.start]],2)),0,LARGE(Tabulka7[[#This Row],[1.start]:[4.start]],2))+IF(ISERR(LARGE(Tabulka7[[#This Row],[1.start]:[4.start]],3)),0,LARGE(Tabulka7[[#This Row],[1.start]:[4.start]],3))+Tabulka7[[#This Row],[Fly off]]</f>
        <v>0</v>
      </c>
      <c r="J12" s="8"/>
    </row>
    <row r="13" spans="1:12" x14ac:dyDescent="0.25">
      <c r="A13" s="6">
        <v>3</v>
      </c>
      <c r="B13" s="8" t="s">
        <v>35</v>
      </c>
      <c r="C13" s="6" t="s">
        <v>79</v>
      </c>
      <c r="D13" s="8"/>
      <c r="E13" s="8"/>
      <c r="F13" s="8"/>
      <c r="G13" s="8"/>
      <c r="H13" s="8"/>
      <c r="I13" s="9">
        <f>IF(ISERR(LARGE(Tabulka7[[#This Row],[1.start]:[4.start]],1)),0,LARGE(Tabulka7[[#This Row],[1.start]:[4.start]],1))+IF(ISERR(LARGE(Tabulka7[[#This Row],[1.start]:[4.start]],2)),0,LARGE(Tabulka7[[#This Row],[1.start]:[4.start]],2))+IF(ISERR(LARGE(Tabulka7[[#This Row],[1.start]:[4.start]],3)),0,LARGE(Tabulka7[[#This Row],[1.start]:[4.start]],3))+Tabulka7[[#This Row],[Fly off]]</f>
        <v>0</v>
      </c>
      <c r="J13" s="8"/>
    </row>
    <row r="14" spans="1:12" x14ac:dyDescent="0.25">
      <c r="A14" s="6">
        <v>69</v>
      </c>
      <c r="B14" s="8" t="s">
        <v>54</v>
      </c>
      <c r="C14" s="6" t="s">
        <v>80</v>
      </c>
      <c r="D14" s="8"/>
      <c r="E14" s="8"/>
      <c r="F14" s="8"/>
      <c r="G14" s="8"/>
      <c r="H14" s="8"/>
      <c r="I14" s="9">
        <f>IF(ISERR(LARGE(Tabulka7[[#This Row],[1.start]:[4.start]],1)),0,LARGE(Tabulka7[[#This Row],[1.start]:[4.start]],1))+IF(ISERR(LARGE(Tabulka7[[#This Row],[1.start]:[4.start]],2)),0,LARGE(Tabulka7[[#This Row],[1.start]:[4.start]],2))+IF(ISERR(LARGE(Tabulka7[[#This Row],[1.start]:[4.start]],3)),0,LARGE(Tabulka7[[#This Row],[1.start]:[4.start]],3))+Tabulka7[[#This Row],[Fly off]]</f>
        <v>0</v>
      </c>
      <c r="J14" s="8"/>
    </row>
    <row r="15" spans="1:12" x14ac:dyDescent="0.25">
      <c r="A15" s="6"/>
      <c r="B15" s="8"/>
      <c r="C15" s="10" t="s">
        <v>81</v>
      </c>
      <c r="D15" s="8"/>
      <c r="E15" s="8"/>
      <c r="F15" s="8"/>
      <c r="G15" s="8"/>
      <c r="H15" s="8"/>
      <c r="I15" s="9">
        <f>IF(ISERR(LARGE(Tabulka7[[#This Row],[1.start]:[4.start]],1)),0,LARGE(Tabulka7[[#This Row],[1.start]:[4.start]],1))+IF(ISERR(LARGE(Tabulka7[[#This Row],[1.start]:[4.start]],2)),0,LARGE(Tabulka7[[#This Row],[1.start]:[4.start]],2))+IF(ISERR(LARGE(Tabulka7[[#This Row],[1.start]:[4.start]],3)),0,LARGE(Tabulka7[[#This Row],[1.start]:[4.start]],3))+Tabulka7[[#This Row],[Fly off]]</f>
        <v>0</v>
      </c>
      <c r="J15" s="8"/>
    </row>
  </sheetData>
  <conditionalFormatting sqref="D3:G505">
    <cfRule type="cellIs" dxfId="111" priority="1" operator="greaterThanOrEqual">
      <formula>360</formula>
    </cfRule>
  </conditionalFormatting>
  <pageMargins left="0.70866141732283472" right="0.70866141732283472" top="0.78740157480314965" bottom="0.78740157480314965" header="0.31496062992125984" footer="0.31496062992125984"/>
  <pageSetup paperSize="9" scale="79" fitToHeight="999" orientation="portrait" horizontalDpi="4294967293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9"/>
  <sheetViews>
    <sheetView workbookViewId="0">
      <pane ySplit="2" topLeftCell="A3" activePane="bottomLeft" state="frozen"/>
      <selection pane="bottomLeft" sqref="A1:I16"/>
    </sheetView>
  </sheetViews>
  <sheetFormatPr defaultRowHeight="15" x14ac:dyDescent="0.25"/>
  <cols>
    <col min="1" max="1" width="9.85546875" style="1" customWidth="1"/>
    <col min="2" max="2" width="20.28515625" style="1" bestFit="1" customWidth="1"/>
    <col min="3" max="3" width="18" style="1" bestFit="1" customWidth="1"/>
    <col min="4" max="7" width="9.140625" style="1"/>
    <col min="8" max="8" width="9.5703125" style="4" customWidth="1"/>
    <col min="9" max="9" width="10.28515625" style="1" bestFit="1" customWidth="1"/>
    <col min="10" max="16384" width="9.140625" style="1"/>
  </cols>
  <sheetData>
    <row r="1" spans="1:10" ht="26.25" x14ac:dyDescent="0.4">
      <c r="A1" s="3" t="s">
        <v>82</v>
      </c>
      <c r="I1" s="5">
        <v>43702</v>
      </c>
      <c r="J1" s="1">
        <v>1200</v>
      </c>
    </row>
    <row r="2" spans="1:1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83</v>
      </c>
      <c r="H2" s="1" t="s">
        <v>9</v>
      </c>
      <c r="I2" s="1" t="s">
        <v>10</v>
      </c>
    </row>
    <row r="3" spans="1:10" x14ac:dyDescent="0.25">
      <c r="A3" s="6">
        <v>20</v>
      </c>
      <c r="B3" s="8" t="s">
        <v>84</v>
      </c>
      <c r="C3" s="6" t="s">
        <v>85</v>
      </c>
      <c r="D3" s="8">
        <v>630</v>
      </c>
      <c r="E3" s="8">
        <v>619</v>
      </c>
      <c r="F3" s="8">
        <v>351</v>
      </c>
      <c r="G3" s="8"/>
      <c r="H3" s="9">
        <f>IF(ISERR(LARGE(Tabulka6[[#This Row],[1.start]:[3.start]],1)),0,LARGE(Tabulka6[[#This Row],[1.start]:[3.start]],1)+IF(ISERR(LARGE(Tabulka6[[#This Row],[1.start]:[3.start]],2)),0,LARGE(Tabulka6[[#This Row],[1.start]:[3.start]],2)))+Tabulka6[[#This Row],[fly off]]</f>
        <v>1249</v>
      </c>
      <c r="I3" s="35" t="s">
        <v>13</v>
      </c>
    </row>
    <row r="4" spans="1:10" x14ac:dyDescent="0.25">
      <c r="A4" s="6">
        <v>24</v>
      </c>
      <c r="B4" s="8" t="s">
        <v>29</v>
      </c>
      <c r="C4" s="6" t="s">
        <v>86</v>
      </c>
      <c r="D4" s="8">
        <v>397</v>
      </c>
      <c r="E4" s="8">
        <v>585</v>
      </c>
      <c r="F4" s="8">
        <v>589</v>
      </c>
      <c r="G4" s="8"/>
      <c r="H4" s="9">
        <f>IF(ISERR(LARGE(Tabulka6[[#This Row],[1.start]:[3.start]],1)),0,LARGE(Tabulka6[[#This Row],[1.start]:[3.start]],1)+IF(ISERR(LARGE(Tabulka6[[#This Row],[1.start]:[3.start]],2)),0,LARGE(Tabulka6[[#This Row],[1.start]:[3.start]],2)))+Tabulka6[[#This Row],[fly off]]</f>
        <v>1174</v>
      </c>
      <c r="I4" s="35" t="s">
        <v>17</v>
      </c>
    </row>
    <row r="5" spans="1:10" x14ac:dyDescent="0.25">
      <c r="A5" s="6">
        <v>17</v>
      </c>
      <c r="B5" s="8" t="s">
        <v>65</v>
      </c>
      <c r="C5" s="6" t="s">
        <v>87</v>
      </c>
      <c r="D5" s="8">
        <v>60</v>
      </c>
      <c r="E5" s="8">
        <v>643</v>
      </c>
      <c r="F5" s="8">
        <v>435</v>
      </c>
      <c r="G5" s="8"/>
      <c r="H5" s="9">
        <f>IF(ISERR(LARGE(Tabulka6[[#This Row],[1.start]:[3.start]],1)),0,LARGE(Tabulka6[[#This Row],[1.start]:[3.start]],1)+IF(ISERR(LARGE(Tabulka6[[#This Row],[1.start]:[3.start]],2)),0,LARGE(Tabulka6[[#This Row],[1.start]:[3.start]],2)))+Tabulka6[[#This Row],[fly off]]</f>
        <v>1078</v>
      </c>
      <c r="I5" s="35" t="s">
        <v>20</v>
      </c>
    </row>
    <row r="6" spans="1:10" x14ac:dyDescent="0.25">
      <c r="A6" s="6">
        <v>7</v>
      </c>
      <c r="B6" s="8" t="s">
        <v>32</v>
      </c>
      <c r="C6" s="6" t="s">
        <v>88</v>
      </c>
      <c r="D6" s="8">
        <v>461</v>
      </c>
      <c r="E6" s="8">
        <v>369</v>
      </c>
      <c r="F6" s="8">
        <v>590</v>
      </c>
      <c r="G6" s="8"/>
      <c r="H6" s="9">
        <f>IF(ISERR(LARGE(Tabulka6[[#This Row],[1.start]:[3.start]],1)),0,LARGE(Tabulka6[[#This Row],[1.start]:[3.start]],1)+IF(ISERR(LARGE(Tabulka6[[#This Row],[1.start]:[3.start]],2)),0,LARGE(Tabulka6[[#This Row],[1.start]:[3.start]],2)))+Tabulka6[[#This Row],[fly off]]</f>
        <v>1051</v>
      </c>
      <c r="I6" s="35" t="s">
        <v>23</v>
      </c>
    </row>
    <row r="7" spans="1:10" x14ac:dyDescent="0.25">
      <c r="A7" s="6">
        <v>63</v>
      </c>
      <c r="B7" s="8" t="s">
        <v>15</v>
      </c>
      <c r="C7" s="6" t="s">
        <v>86</v>
      </c>
      <c r="D7" s="8">
        <v>191</v>
      </c>
      <c r="E7" s="8">
        <v>437</v>
      </c>
      <c r="F7" s="8">
        <v>444</v>
      </c>
      <c r="G7" s="8"/>
      <c r="H7" s="9">
        <f>IF(ISERR(LARGE(Tabulka6[[#This Row],[1.start]:[3.start]],1)),0,LARGE(Tabulka6[[#This Row],[1.start]:[3.start]],1)+IF(ISERR(LARGE(Tabulka6[[#This Row],[1.start]:[3.start]],2)),0,LARGE(Tabulka6[[#This Row],[1.start]:[3.start]],2)))+Tabulka6[[#This Row],[fly off]]</f>
        <v>881</v>
      </c>
      <c r="I7" s="35" t="s">
        <v>26</v>
      </c>
    </row>
    <row r="8" spans="1:10" x14ac:dyDescent="0.25">
      <c r="A8" s="6">
        <v>16</v>
      </c>
      <c r="B8" s="8" t="s">
        <v>73</v>
      </c>
      <c r="C8" s="12" t="s">
        <v>89</v>
      </c>
      <c r="D8" s="8">
        <v>440</v>
      </c>
      <c r="E8" s="8">
        <v>375</v>
      </c>
      <c r="F8" s="8">
        <v>391</v>
      </c>
      <c r="G8" s="8"/>
      <c r="H8" s="9">
        <f>IF(ISERR(LARGE(Tabulka6[[#This Row],[1.start]:[3.start]],1)),0,LARGE(Tabulka6[[#This Row],[1.start]:[3.start]],1)+IF(ISERR(LARGE(Tabulka6[[#This Row],[1.start]:[3.start]],2)),0,LARGE(Tabulka6[[#This Row],[1.start]:[3.start]],2)))+Tabulka6[[#This Row],[fly off]]</f>
        <v>831</v>
      </c>
      <c r="I8" s="35" t="s">
        <v>28</v>
      </c>
    </row>
    <row r="9" spans="1:10" x14ac:dyDescent="0.25">
      <c r="A9" s="6">
        <v>19</v>
      </c>
      <c r="B9" s="8" t="s">
        <v>11</v>
      </c>
      <c r="C9" s="6" t="s">
        <v>90</v>
      </c>
      <c r="D9" s="8">
        <v>312</v>
      </c>
      <c r="E9" s="8">
        <v>447</v>
      </c>
      <c r="F9" s="8">
        <v>6</v>
      </c>
      <c r="G9" s="8"/>
      <c r="H9" s="9">
        <f>IF(ISERR(LARGE(Tabulka6[[#This Row],[1.start]:[3.start]],1)),0,LARGE(Tabulka6[[#This Row],[1.start]:[3.start]],1)+IF(ISERR(LARGE(Tabulka6[[#This Row],[1.start]:[3.start]],2)),0,LARGE(Tabulka6[[#This Row],[1.start]:[3.start]],2)))+Tabulka6[[#This Row],[fly off]]</f>
        <v>759</v>
      </c>
      <c r="I9" s="35" t="s">
        <v>31</v>
      </c>
    </row>
    <row r="10" spans="1:10" x14ac:dyDescent="0.25">
      <c r="A10" s="6">
        <v>20</v>
      </c>
      <c r="B10" s="8" t="s">
        <v>84</v>
      </c>
      <c r="C10" s="6" t="s">
        <v>91</v>
      </c>
      <c r="D10" s="8">
        <v>129</v>
      </c>
      <c r="E10" s="8">
        <v>182</v>
      </c>
      <c r="F10" s="8">
        <v>370</v>
      </c>
      <c r="G10" s="8"/>
      <c r="H10" s="9">
        <f>IF(ISERR(LARGE(Tabulka6[[#This Row],[1.start]:[3.start]],1)),0,LARGE(Tabulka6[[#This Row],[1.start]:[3.start]],1)+IF(ISERR(LARGE(Tabulka6[[#This Row],[1.start]:[3.start]],2)),0,LARGE(Tabulka6[[#This Row],[1.start]:[3.start]],2)))+Tabulka6[[#This Row],[fly off]]</f>
        <v>552</v>
      </c>
      <c r="I10" s="35"/>
    </row>
    <row r="11" spans="1:10" x14ac:dyDescent="0.25">
      <c r="A11" s="6">
        <v>29</v>
      </c>
      <c r="B11" s="8" t="s">
        <v>92</v>
      </c>
      <c r="C11" s="6" t="s">
        <v>93</v>
      </c>
      <c r="D11" s="8"/>
      <c r="E11" s="8"/>
      <c r="F11" s="8"/>
      <c r="G11" s="8"/>
      <c r="H11" s="9">
        <f>IF(ISERR(LARGE(Tabulka6[[#This Row],[1.start]:[3.start]],1)),0,LARGE(Tabulka6[[#This Row],[1.start]:[3.start]],1)+IF(ISERR(LARGE(Tabulka6[[#This Row],[1.start]:[3.start]],2)),0,LARGE(Tabulka6[[#This Row],[1.start]:[3.start]],2)))+Tabulka6[[#This Row],[fly off]]</f>
        <v>0</v>
      </c>
      <c r="I11" s="8"/>
    </row>
    <row r="12" spans="1:10" x14ac:dyDescent="0.25">
      <c r="A12" s="6">
        <v>69</v>
      </c>
      <c r="B12" s="8" t="s">
        <v>54</v>
      </c>
      <c r="C12" s="6" t="s">
        <v>55</v>
      </c>
      <c r="D12" s="8"/>
      <c r="E12" s="8"/>
      <c r="F12" s="8"/>
      <c r="G12" s="8"/>
      <c r="H12" s="9">
        <f>IF(ISERR(LARGE(Tabulka6[[#This Row],[1.start]:[3.start]],1)),0,LARGE(Tabulka6[[#This Row],[1.start]:[3.start]],1)+IF(ISERR(LARGE(Tabulka6[[#This Row],[1.start]:[3.start]],2)),0,LARGE(Tabulka6[[#This Row],[1.start]:[3.start]],2)))+Tabulka6[[#This Row],[fly off]]</f>
        <v>0</v>
      </c>
      <c r="I12" s="8"/>
    </row>
    <row r="13" spans="1:10" x14ac:dyDescent="0.25">
      <c r="A13" s="6">
        <v>25</v>
      </c>
      <c r="B13" s="8" t="s">
        <v>69</v>
      </c>
      <c r="C13" s="6" t="s">
        <v>94</v>
      </c>
      <c r="D13" s="8"/>
      <c r="E13" s="8"/>
      <c r="F13" s="8"/>
      <c r="G13" s="8"/>
      <c r="H13" s="9">
        <f>IF(ISERR(LARGE(Tabulka6[[#This Row],[1.start]:[3.start]],1)),0,LARGE(Tabulka6[[#This Row],[1.start]:[3.start]],1)+IF(ISERR(LARGE(Tabulka6[[#This Row],[1.start]:[3.start]],2)),0,LARGE(Tabulka6[[#This Row],[1.start]:[3.start]],2)))+Tabulka6[[#This Row],[fly off]]</f>
        <v>0</v>
      </c>
      <c r="I13" s="8"/>
    </row>
    <row r="14" spans="1:10" x14ac:dyDescent="0.25">
      <c r="A14" s="6">
        <v>42</v>
      </c>
      <c r="B14" s="8" t="s">
        <v>95</v>
      </c>
      <c r="C14" s="6" t="s">
        <v>96</v>
      </c>
      <c r="D14" s="8"/>
      <c r="E14" s="8"/>
      <c r="F14" s="8"/>
      <c r="G14" s="8"/>
      <c r="H14" s="9">
        <f>IF(ISERR(LARGE(Tabulka6[[#This Row],[1.start]:[3.start]],1)),0,LARGE(Tabulka6[[#This Row],[1.start]:[3.start]],1)+IF(ISERR(LARGE(Tabulka6[[#This Row],[1.start]:[3.start]],2)),0,LARGE(Tabulka6[[#This Row],[1.start]:[3.start]],2)))+Tabulka6[[#This Row],[fly off]]</f>
        <v>0</v>
      </c>
      <c r="I14" s="8"/>
    </row>
    <row r="15" spans="1:10" x14ac:dyDescent="0.25">
      <c r="A15" s="6">
        <v>66</v>
      </c>
      <c r="B15" s="8" t="s">
        <v>42</v>
      </c>
      <c r="C15" s="6" t="s">
        <v>97</v>
      </c>
      <c r="D15" s="8"/>
      <c r="E15" s="8"/>
      <c r="F15" s="8"/>
      <c r="G15" s="8"/>
      <c r="H15" s="9">
        <f>IF(ISERR(LARGE(Tabulka6[[#This Row],[1.start]:[3.start]],1)),0,LARGE(Tabulka6[[#This Row],[1.start]:[3.start]],1)+IF(ISERR(LARGE(Tabulka6[[#This Row],[1.start]:[3.start]],2)),0,LARGE(Tabulka6[[#This Row],[1.start]:[3.start]],2)))+Tabulka6[[#This Row],[fly off]]</f>
        <v>0</v>
      </c>
      <c r="I15" s="8"/>
    </row>
    <row r="16" spans="1:10" x14ac:dyDescent="0.25">
      <c r="A16" s="8"/>
      <c r="B16" s="8"/>
      <c r="C16" s="10" t="s">
        <v>81</v>
      </c>
      <c r="D16" s="8"/>
      <c r="E16" s="8"/>
      <c r="F16" s="8"/>
      <c r="G16" s="8"/>
      <c r="H16" s="9">
        <f>IF(ISERR(LARGE(Tabulka6[[#This Row],[1.start]:[3.start]],1)),0,LARGE(Tabulka6[[#This Row],[1.start]:[3.start]],1)+IF(ISERR(LARGE(Tabulka6[[#This Row],[1.start]:[3.start]],2)),0,LARGE(Tabulka6[[#This Row],[1.start]:[3.start]],2)))+Tabulka6[[#This Row],[fly off]]</f>
        <v>0</v>
      </c>
      <c r="I16" s="8"/>
    </row>
    <row r="17" spans="8:8" x14ac:dyDescent="0.25">
      <c r="H17" s="2"/>
    </row>
    <row r="18" spans="8:8" x14ac:dyDescent="0.25">
      <c r="H18" s="2"/>
    </row>
    <row r="19" spans="8:8" x14ac:dyDescent="0.25">
      <c r="H19" s="2"/>
    </row>
  </sheetData>
  <conditionalFormatting sqref="D3:F502">
    <cfRule type="cellIs" dxfId="100" priority="1" operator="greaterThanOrEqual">
      <formula>1200</formula>
    </cfRule>
  </conditionalFormatting>
  <pageMargins left="0.70866141732283472" right="0.70866141732283472" top="0.78740157480314965" bottom="0.78740157480314965" header="0.31496062992125984" footer="0.31496062992125984"/>
  <pageSetup paperSize="9" scale="83" fitToHeight="99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4"/>
  <sheetViews>
    <sheetView workbookViewId="0">
      <pane ySplit="2" topLeftCell="A3" activePane="bottomLeft" state="frozen"/>
      <selection pane="bottomLeft" activeCell="J12" sqref="J12"/>
    </sheetView>
  </sheetViews>
  <sheetFormatPr defaultRowHeight="15" x14ac:dyDescent="0.25"/>
  <cols>
    <col min="1" max="1" width="9.85546875" style="1" customWidth="1"/>
    <col min="2" max="2" width="20.140625" style="1" bestFit="1" customWidth="1"/>
    <col min="3" max="3" width="16.42578125" style="1" bestFit="1" customWidth="1"/>
    <col min="4" max="8" width="9.140625" style="1"/>
    <col min="9" max="9" width="9.5703125" style="4" customWidth="1"/>
    <col min="10" max="10" width="10.28515625" style="1" bestFit="1" customWidth="1"/>
    <col min="11" max="16384" width="9.140625" style="1"/>
  </cols>
  <sheetData>
    <row r="1" spans="1:12" ht="26.25" x14ac:dyDescent="0.4">
      <c r="A1" s="3" t="s">
        <v>98</v>
      </c>
      <c r="J1" s="5">
        <v>43700</v>
      </c>
      <c r="L1" s="1">
        <f>15*60</f>
        <v>900</v>
      </c>
    </row>
    <row r="2" spans="1:12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4" t="s">
        <v>9</v>
      </c>
      <c r="J2" s="1" t="s">
        <v>10</v>
      </c>
    </row>
    <row r="3" spans="1:12" x14ac:dyDescent="0.25">
      <c r="A3" s="6">
        <v>17</v>
      </c>
      <c r="B3" s="8" t="s">
        <v>65</v>
      </c>
      <c r="C3" s="6" t="s">
        <v>66</v>
      </c>
      <c r="D3" s="8">
        <v>532</v>
      </c>
      <c r="E3" s="8">
        <v>612</v>
      </c>
      <c r="F3" s="8">
        <v>282</v>
      </c>
      <c r="G3" s="8">
        <v>390</v>
      </c>
      <c r="H3" s="8"/>
      <c r="I3" s="9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1534</v>
      </c>
      <c r="J3" s="6" t="s">
        <v>13</v>
      </c>
    </row>
    <row r="4" spans="1:12" x14ac:dyDescent="0.25">
      <c r="A4" s="6">
        <v>42</v>
      </c>
      <c r="B4" s="8" t="s">
        <v>95</v>
      </c>
      <c r="C4" s="6" t="s">
        <v>99</v>
      </c>
      <c r="D4" s="8">
        <v>673</v>
      </c>
      <c r="E4" s="8">
        <v>557</v>
      </c>
      <c r="F4" s="8">
        <v>56</v>
      </c>
      <c r="G4" s="8">
        <v>227</v>
      </c>
      <c r="H4" s="8"/>
      <c r="I4" s="9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1457</v>
      </c>
      <c r="J4" s="6" t="s">
        <v>17</v>
      </c>
    </row>
    <row r="5" spans="1:12" x14ac:dyDescent="0.25">
      <c r="A5" s="6">
        <v>20</v>
      </c>
      <c r="B5" s="8" t="s">
        <v>84</v>
      </c>
      <c r="C5" s="6" t="s">
        <v>100</v>
      </c>
      <c r="D5" s="8">
        <v>644</v>
      </c>
      <c r="E5" s="8">
        <v>360</v>
      </c>
      <c r="F5" s="8">
        <v>302</v>
      </c>
      <c r="G5" s="8">
        <v>406</v>
      </c>
      <c r="H5" s="8"/>
      <c r="I5" s="9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1410</v>
      </c>
      <c r="J5" s="6" t="s">
        <v>20</v>
      </c>
    </row>
    <row r="6" spans="1:12" x14ac:dyDescent="0.25">
      <c r="A6" s="6">
        <v>63</v>
      </c>
      <c r="B6" s="8" t="s">
        <v>15</v>
      </c>
      <c r="C6" s="6" t="s">
        <v>19</v>
      </c>
      <c r="D6" s="8">
        <v>665</v>
      </c>
      <c r="E6" s="8">
        <v>59</v>
      </c>
      <c r="F6" s="8">
        <v>261</v>
      </c>
      <c r="G6" s="8">
        <v>482</v>
      </c>
      <c r="H6" s="8"/>
      <c r="I6" s="9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1408</v>
      </c>
      <c r="J6" s="6" t="s">
        <v>23</v>
      </c>
    </row>
    <row r="7" spans="1:12" x14ac:dyDescent="0.25">
      <c r="A7" s="6">
        <v>54</v>
      </c>
      <c r="B7" s="8" t="s">
        <v>101</v>
      </c>
      <c r="C7" s="6" t="s">
        <v>19</v>
      </c>
      <c r="D7" s="8">
        <v>621</v>
      </c>
      <c r="E7" s="8">
        <v>289</v>
      </c>
      <c r="F7" s="8">
        <v>317</v>
      </c>
      <c r="G7" s="8">
        <v>317</v>
      </c>
      <c r="H7" s="8"/>
      <c r="I7" s="9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1255</v>
      </c>
      <c r="J7" s="6" t="s">
        <v>26</v>
      </c>
    </row>
    <row r="8" spans="1:12" x14ac:dyDescent="0.25">
      <c r="A8" s="6">
        <v>21</v>
      </c>
      <c r="B8" s="8" t="s">
        <v>24</v>
      </c>
      <c r="C8" s="6" t="s">
        <v>102</v>
      </c>
      <c r="D8" s="8">
        <v>434</v>
      </c>
      <c r="E8" s="8">
        <v>276</v>
      </c>
      <c r="F8" s="8">
        <v>29</v>
      </c>
      <c r="G8" s="8">
        <v>480</v>
      </c>
      <c r="H8" s="8"/>
      <c r="I8" s="9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1190</v>
      </c>
      <c r="J8" s="6" t="s">
        <v>28</v>
      </c>
    </row>
    <row r="9" spans="1:12" x14ac:dyDescent="0.25">
      <c r="A9" s="6">
        <v>48</v>
      </c>
      <c r="B9" s="8" t="s">
        <v>62</v>
      </c>
      <c r="C9" s="6" t="s">
        <v>103</v>
      </c>
      <c r="D9" s="8">
        <v>433</v>
      </c>
      <c r="E9" s="8">
        <v>56</v>
      </c>
      <c r="F9" s="8">
        <v>27</v>
      </c>
      <c r="G9" s="8">
        <v>546</v>
      </c>
      <c r="H9" s="8"/>
      <c r="I9" s="9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1035</v>
      </c>
      <c r="J9" s="6" t="s">
        <v>31</v>
      </c>
    </row>
    <row r="10" spans="1:12" x14ac:dyDescent="0.25">
      <c r="A10" s="6">
        <v>42</v>
      </c>
      <c r="B10" s="8" t="s">
        <v>95</v>
      </c>
      <c r="C10" s="6" t="s">
        <v>104</v>
      </c>
      <c r="D10" s="8">
        <v>0</v>
      </c>
      <c r="E10" s="8">
        <v>504</v>
      </c>
      <c r="F10" s="8">
        <v>283</v>
      </c>
      <c r="G10" s="8">
        <v>116</v>
      </c>
      <c r="H10" s="8"/>
      <c r="I10" s="9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903</v>
      </c>
      <c r="J10" s="6" t="s">
        <v>34</v>
      </c>
    </row>
    <row r="11" spans="1:12" x14ac:dyDescent="0.25">
      <c r="A11" s="6">
        <v>24</v>
      </c>
      <c r="B11" s="8" t="s">
        <v>29</v>
      </c>
      <c r="C11" s="6" t="s">
        <v>105</v>
      </c>
      <c r="D11" s="8">
        <v>597</v>
      </c>
      <c r="E11" s="8">
        <v>66</v>
      </c>
      <c r="F11" s="8">
        <v>53</v>
      </c>
      <c r="G11" s="8">
        <v>92</v>
      </c>
      <c r="H11" s="8"/>
      <c r="I11" s="9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755</v>
      </c>
      <c r="J11" s="6" t="s">
        <v>37</v>
      </c>
    </row>
    <row r="12" spans="1:12" x14ac:dyDescent="0.25">
      <c r="A12" s="6">
        <v>20</v>
      </c>
      <c r="B12" s="8" t="s">
        <v>84</v>
      </c>
      <c r="C12" s="6" t="s">
        <v>52</v>
      </c>
      <c r="D12" s="8">
        <v>0</v>
      </c>
      <c r="E12" s="8">
        <v>0</v>
      </c>
      <c r="F12" s="8">
        <v>10</v>
      </c>
      <c r="G12" s="8">
        <v>364</v>
      </c>
      <c r="H12" s="8"/>
      <c r="I12" s="9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374</v>
      </c>
      <c r="J12" s="6"/>
    </row>
    <row r="13" spans="1:12" x14ac:dyDescent="0.25">
      <c r="A13" s="6">
        <v>1</v>
      </c>
      <c r="B13" s="8" t="s">
        <v>56</v>
      </c>
      <c r="C13" s="6" t="s">
        <v>19</v>
      </c>
      <c r="D13" s="8"/>
      <c r="E13" s="8"/>
      <c r="F13" s="8"/>
      <c r="G13" s="8"/>
      <c r="H13" s="8"/>
      <c r="I13" s="9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0</v>
      </c>
      <c r="J13" s="8"/>
    </row>
    <row r="14" spans="1:12" x14ac:dyDescent="0.25">
      <c r="A14" s="6"/>
      <c r="B14" s="8"/>
      <c r="C14" s="10" t="s">
        <v>58</v>
      </c>
      <c r="D14" s="8"/>
      <c r="E14" s="8"/>
      <c r="F14" s="8"/>
      <c r="G14" s="8"/>
      <c r="H14" s="8"/>
      <c r="I14" s="9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0</v>
      </c>
      <c r="J14" s="8"/>
    </row>
  </sheetData>
  <conditionalFormatting sqref="D3:G500">
    <cfRule type="cellIs" dxfId="98" priority="1" operator="greaterThanOrEqual">
      <formula>900</formula>
    </cfRule>
  </conditionalFormatting>
  <pageMargins left="0.70866141732283472" right="0.70866141732283472" top="0.78740157480314965" bottom="0.78740157480314965" header="0.31496062992125984" footer="0.31496062992125984"/>
  <pageSetup paperSize="9" scale="78" fitToHeight="99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41"/>
  <sheetViews>
    <sheetView workbookViewId="0">
      <pane ySplit="2" topLeftCell="A13" activePane="bottomLeft" state="frozen"/>
      <selection pane="bottomLeft" activeCell="J1" sqref="J1"/>
    </sheetView>
  </sheetViews>
  <sheetFormatPr defaultRowHeight="15" x14ac:dyDescent="0.25"/>
  <cols>
    <col min="1" max="1" width="9.85546875" style="1" customWidth="1"/>
    <col min="2" max="2" width="20.28515625" style="1" bestFit="1" customWidth="1"/>
    <col min="3" max="3" width="16.28515625" style="1" bestFit="1" customWidth="1"/>
    <col min="4" max="8" width="9.140625" style="1"/>
    <col min="9" max="9" width="9.5703125" style="4" customWidth="1"/>
    <col min="10" max="10" width="10.140625" style="1" bestFit="1" customWidth="1"/>
    <col min="11" max="16384" width="9.140625" style="1"/>
  </cols>
  <sheetData>
    <row r="1" spans="1:12" ht="26.25" x14ac:dyDescent="0.4">
      <c r="A1" s="3" t="s">
        <v>106</v>
      </c>
      <c r="J1" s="5"/>
      <c r="L1" s="1">
        <f>10*60</f>
        <v>600</v>
      </c>
    </row>
    <row r="2" spans="1:12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4" t="s">
        <v>9</v>
      </c>
      <c r="J2" s="1" t="s">
        <v>10</v>
      </c>
    </row>
    <row r="3" spans="1:12" x14ac:dyDescent="0.25">
      <c r="A3" s="6">
        <v>1</v>
      </c>
      <c r="B3" s="8" t="s">
        <v>107</v>
      </c>
      <c r="C3" s="6" t="s">
        <v>94</v>
      </c>
      <c r="D3" s="8">
        <v>586</v>
      </c>
      <c r="E3" s="8">
        <v>600</v>
      </c>
      <c r="F3" s="8">
        <v>600</v>
      </c>
      <c r="G3" s="8">
        <v>600</v>
      </c>
      <c r="H3" s="8">
        <v>599</v>
      </c>
      <c r="I3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2399</v>
      </c>
      <c r="J3" s="6" t="s">
        <v>13</v>
      </c>
    </row>
    <row r="4" spans="1:12" x14ac:dyDescent="0.25">
      <c r="A4" s="6">
        <v>44</v>
      </c>
      <c r="B4" s="8" t="s">
        <v>108</v>
      </c>
      <c r="C4" s="6" t="s">
        <v>90</v>
      </c>
      <c r="D4" s="8">
        <v>600</v>
      </c>
      <c r="E4" s="8">
        <v>600</v>
      </c>
      <c r="F4" s="8">
        <v>366</v>
      </c>
      <c r="G4" s="8">
        <v>600</v>
      </c>
      <c r="H4" s="8">
        <v>574</v>
      </c>
      <c r="I4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2374</v>
      </c>
      <c r="J4" s="6" t="s">
        <v>17</v>
      </c>
    </row>
    <row r="5" spans="1:12" x14ac:dyDescent="0.25">
      <c r="A5" s="6">
        <v>9</v>
      </c>
      <c r="B5" s="8" t="s">
        <v>109</v>
      </c>
      <c r="C5" s="6" t="s">
        <v>90</v>
      </c>
      <c r="D5" s="8">
        <v>600</v>
      </c>
      <c r="E5" s="8">
        <v>600</v>
      </c>
      <c r="F5" s="8">
        <v>493</v>
      </c>
      <c r="G5" s="8">
        <v>600</v>
      </c>
      <c r="H5" s="8">
        <v>540</v>
      </c>
      <c r="I5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2340</v>
      </c>
      <c r="J5" s="6" t="s">
        <v>20</v>
      </c>
    </row>
    <row r="6" spans="1:12" x14ac:dyDescent="0.25">
      <c r="A6" s="6">
        <v>19</v>
      </c>
      <c r="B6" s="8" t="s">
        <v>11</v>
      </c>
      <c r="C6" s="6" t="s">
        <v>110</v>
      </c>
      <c r="D6" s="8">
        <v>600</v>
      </c>
      <c r="E6" s="8">
        <v>600</v>
      </c>
      <c r="F6" s="8">
        <v>518</v>
      </c>
      <c r="G6" s="8">
        <v>600</v>
      </c>
      <c r="H6" s="8">
        <v>149</v>
      </c>
      <c r="I6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1949</v>
      </c>
      <c r="J6" s="6" t="s">
        <v>23</v>
      </c>
    </row>
    <row r="7" spans="1:12" x14ac:dyDescent="0.25">
      <c r="A7" s="6">
        <v>44</v>
      </c>
      <c r="B7" s="8" t="s">
        <v>108</v>
      </c>
      <c r="C7" s="6" t="s">
        <v>111</v>
      </c>
      <c r="D7" s="8">
        <v>391</v>
      </c>
      <c r="E7" s="8">
        <v>570</v>
      </c>
      <c r="F7" s="8">
        <v>556</v>
      </c>
      <c r="G7" s="8">
        <v>600</v>
      </c>
      <c r="H7" s="8"/>
      <c r="I7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1726</v>
      </c>
      <c r="J7" s="6"/>
    </row>
    <row r="8" spans="1:12" x14ac:dyDescent="0.25">
      <c r="A8" s="6">
        <v>19</v>
      </c>
      <c r="B8" s="8" t="s">
        <v>11</v>
      </c>
      <c r="C8" s="6" t="s">
        <v>112</v>
      </c>
      <c r="D8" s="8">
        <v>600</v>
      </c>
      <c r="E8" s="8">
        <v>600</v>
      </c>
      <c r="F8" s="8">
        <v>328</v>
      </c>
      <c r="G8" s="8">
        <v>476</v>
      </c>
      <c r="H8" s="8"/>
      <c r="I8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1676</v>
      </c>
      <c r="J8" s="6"/>
    </row>
    <row r="9" spans="1:12" x14ac:dyDescent="0.25">
      <c r="A9" s="6">
        <v>54</v>
      </c>
      <c r="B9" s="8" t="s">
        <v>101</v>
      </c>
      <c r="C9" s="6" t="s">
        <v>113</v>
      </c>
      <c r="D9" s="8">
        <v>375</v>
      </c>
      <c r="E9" s="8">
        <v>600</v>
      </c>
      <c r="F9" s="8">
        <v>210</v>
      </c>
      <c r="G9" s="8">
        <v>600</v>
      </c>
      <c r="H9" s="8"/>
      <c r="I9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1575</v>
      </c>
      <c r="J9" s="6" t="s">
        <v>26</v>
      </c>
    </row>
    <row r="10" spans="1:12" x14ac:dyDescent="0.25">
      <c r="A10" s="6">
        <v>45</v>
      </c>
      <c r="B10" s="8" t="s">
        <v>114</v>
      </c>
      <c r="C10" s="6" t="s">
        <v>90</v>
      </c>
      <c r="D10" s="8">
        <v>600</v>
      </c>
      <c r="E10" s="8">
        <v>470</v>
      </c>
      <c r="F10" s="8">
        <v>421</v>
      </c>
      <c r="G10" s="8">
        <v>312</v>
      </c>
      <c r="H10" s="8"/>
      <c r="I10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1491</v>
      </c>
      <c r="J10" s="6" t="s">
        <v>28</v>
      </c>
    </row>
    <row r="11" spans="1:12" x14ac:dyDescent="0.25">
      <c r="A11" s="6">
        <v>13</v>
      </c>
      <c r="B11" s="8" t="s">
        <v>115</v>
      </c>
      <c r="C11" s="6" t="s">
        <v>116</v>
      </c>
      <c r="D11" s="8">
        <v>600</v>
      </c>
      <c r="E11" s="8">
        <v>515</v>
      </c>
      <c r="F11" s="8">
        <v>364</v>
      </c>
      <c r="G11" s="8">
        <v>303</v>
      </c>
      <c r="H11" s="8"/>
      <c r="I11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1479</v>
      </c>
      <c r="J11" s="6" t="s">
        <v>31</v>
      </c>
    </row>
    <row r="12" spans="1:12" x14ac:dyDescent="0.25">
      <c r="A12" s="6">
        <v>60</v>
      </c>
      <c r="B12" s="8" t="s">
        <v>117</v>
      </c>
      <c r="C12" s="6" t="s">
        <v>112</v>
      </c>
      <c r="D12" s="8">
        <v>460</v>
      </c>
      <c r="E12" s="8">
        <v>391</v>
      </c>
      <c r="F12" s="8">
        <v>318</v>
      </c>
      <c r="G12" s="8">
        <v>600</v>
      </c>
      <c r="H12" s="8"/>
      <c r="I12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1451</v>
      </c>
      <c r="J12" s="6" t="s">
        <v>34</v>
      </c>
    </row>
    <row r="13" spans="1:12" x14ac:dyDescent="0.25">
      <c r="A13" s="6">
        <v>4</v>
      </c>
      <c r="B13" s="8" t="s">
        <v>118</v>
      </c>
      <c r="C13" s="6" t="s">
        <v>119</v>
      </c>
      <c r="D13" s="8">
        <v>417</v>
      </c>
      <c r="E13" s="8">
        <v>481</v>
      </c>
      <c r="F13" s="8">
        <v>323</v>
      </c>
      <c r="G13" s="8">
        <v>498</v>
      </c>
      <c r="H13" s="8"/>
      <c r="I13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1396</v>
      </c>
      <c r="J13" s="6" t="s">
        <v>37</v>
      </c>
    </row>
    <row r="14" spans="1:12" x14ac:dyDescent="0.25">
      <c r="A14" s="6">
        <v>57</v>
      </c>
      <c r="B14" s="8" t="s">
        <v>120</v>
      </c>
      <c r="C14" s="6" t="s">
        <v>121</v>
      </c>
      <c r="D14" s="8">
        <v>587</v>
      </c>
      <c r="E14" s="8">
        <v>401</v>
      </c>
      <c r="F14" s="8">
        <v>285</v>
      </c>
      <c r="G14" s="8">
        <v>406</v>
      </c>
      <c r="H14" s="8"/>
      <c r="I14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1394</v>
      </c>
      <c r="J14" s="6" t="s">
        <v>39</v>
      </c>
    </row>
    <row r="15" spans="1:12" x14ac:dyDescent="0.25">
      <c r="A15" s="6">
        <v>60</v>
      </c>
      <c r="B15" s="8" t="s">
        <v>117</v>
      </c>
      <c r="C15" s="6" t="s">
        <v>122</v>
      </c>
      <c r="D15" s="8">
        <v>600</v>
      </c>
      <c r="E15" s="8">
        <v>372</v>
      </c>
      <c r="F15" s="8">
        <v>404</v>
      </c>
      <c r="G15" s="8">
        <v>224</v>
      </c>
      <c r="H15" s="8"/>
      <c r="I15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1376</v>
      </c>
      <c r="J15" s="6"/>
    </row>
    <row r="16" spans="1:12" x14ac:dyDescent="0.25">
      <c r="A16" s="6">
        <v>29</v>
      </c>
      <c r="B16" s="8" t="s">
        <v>92</v>
      </c>
      <c r="C16" s="6" t="s">
        <v>123</v>
      </c>
      <c r="D16" s="8">
        <v>417</v>
      </c>
      <c r="E16" s="8">
        <v>286</v>
      </c>
      <c r="F16" s="8">
        <v>600</v>
      </c>
      <c r="G16" s="8">
        <v>0</v>
      </c>
      <c r="H16" s="8"/>
      <c r="I16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1303</v>
      </c>
      <c r="J16" s="6" t="s">
        <v>124</v>
      </c>
    </row>
    <row r="17" spans="1:10" x14ac:dyDescent="0.25">
      <c r="A17" s="6">
        <v>38</v>
      </c>
      <c r="B17" s="8" t="s">
        <v>125</v>
      </c>
      <c r="C17" s="6" t="s">
        <v>19</v>
      </c>
      <c r="D17" s="8">
        <v>363</v>
      </c>
      <c r="E17" s="8">
        <v>600</v>
      </c>
      <c r="F17" s="8">
        <v>296</v>
      </c>
      <c r="G17" s="8">
        <v>316</v>
      </c>
      <c r="H17" s="8"/>
      <c r="I17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1279</v>
      </c>
      <c r="J17" s="6" t="s">
        <v>126</v>
      </c>
    </row>
    <row r="18" spans="1:10" x14ac:dyDescent="0.25">
      <c r="A18" s="6">
        <v>45</v>
      </c>
      <c r="B18" s="8" t="s">
        <v>114</v>
      </c>
      <c r="C18" s="6" t="s">
        <v>111</v>
      </c>
      <c r="D18" s="8">
        <v>410</v>
      </c>
      <c r="E18" s="8">
        <v>388</v>
      </c>
      <c r="F18" s="8">
        <v>330</v>
      </c>
      <c r="G18" s="8">
        <v>383</v>
      </c>
      <c r="H18" s="8"/>
      <c r="I18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1181</v>
      </c>
      <c r="J18" s="6"/>
    </row>
    <row r="19" spans="1:10" x14ac:dyDescent="0.25">
      <c r="A19" s="6">
        <v>46</v>
      </c>
      <c r="B19" s="8" t="s">
        <v>127</v>
      </c>
      <c r="C19" s="6" t="s">
        <v>113</v>
      </c>
      <c r="D19" s="8">
        <v>540</v>
      </c>
      <c r="E19" s="8">
        <v>345</v>
      </c>
      <c r="F19" s="8">
        <v>227</v>
      </c>
      <c r="G19" s="8">
        <v>207</v>
      </c>
      <c r="H19" s="8"/>
      <c r="I19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1112</v>
      </c>
      <c r="J19" s="6" t="s">
        <v>128</v>
      </c>
    </row>
    <row r="20" spans="1:10" x14ac:dyDescent="0.25">
      <c r="A20" s="6">
        <v>49</v>
      </c>
      <c r="B20" s="8" t="s">
        <v>129</v>
      </c>
      <c r="C20" s="6" t="s">
        <v>16</v>
      </c>
      <c r="D20" s="8">
        <v>438</v>
      </c>
      <c r="E20" s="8">
        <v>287</v>
      </c>
      <c r="F20" s="8">
        <v>313</v>
      </c>
      <c r="G20" s="8">
        <v>296</v>
      </c>
      <c r="H20" s="8"/>
      <c r="I20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1047</v>
      </c>
      <c r="J20" s="6" t="s">
        <v>130</v>
      </c>
    </row>
    <row r="21" spans="1:10" x14ac:dyDescent="0.25">
      <c r="A21" s="6">
        <v>2</v>
      </c>
      <c r="B21" s="8" t="s">
        <v>56</v>
      </c>
      <c r="C21" s="6" t="s">
        <v>131</v>
      </c>
      <c r="D21" s="8">
        <v>419</v>
      </c>
      <c r="E21" s="8">
        <v>267</v>
      </c>
      <c r="F21" s="8">
        <v>111</v>
      </c>
      <c r="G21" s="8">
        <v>124</v>
      </c>
      <c r="H21" s="8"/>
      <c r="I21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810</v>
      </c>
      <c r="J21" s="6" t="s">
        <v>132</v>
      </c>
    </row>
    <row r="22" spans="1:10" x14ac:dyDescent="0.25">
      <c r="A22" s="6">
        <v>6</v>
      </c>
      <c r="B22" s="8" t="s">
        <v>133</v>
      </c>
      <c r="C22" s="6" t="s">
        <v>134</v>
      </c>
      <c r="D22" s="8">
        <v>256</v>
      </c>
      <c r="E22" s="8">
        <v>316</v>
      </c>
      <c r="F22" s="8">
        <v>206</v>
      </c>
      <c r="G22" s="8">
        <v>225</v>
      </c>
      <c r="H22" s="8"/>
      <c r="I22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797</v>
      </c>
      <c r="J22" s="6" t="s">
        <v>135</v>
      </c>
    </row>
    <row r="23" spans="1:10" x14ac:dyDescent="0.25">
      <c r="A23" s="6">
        <v>26</v>
      </c>
      <c r="B23" s="8" t="s">
        <v>136</v>
      </c>
      <c r="C23" s="6" t="s">
        <v>90</v>
      </c>
      <c r="D23" s="8"/>
      <c r="E23" s="8"/>
      <c r="F23" s="8"/>
      <c r="G23" s="8"/>
      <c r="H23" s="8"/>
      <c r="I23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  <c r="J23" s="8"/>
    </row>
    <row r="24" spans="1:10" x14ac:dyDescent="0.25">
      <c r="A24" s="6">
        <v>51</v>
      </c>
      <c r="B24" s="8" t="s">
        <v>137</v>
      </c>
      <c r="C24" s="6" t="s">
        <v>138</v>
      </c>
      <c r="D24" s="8"/>
      <c r="E24" s="8"/>
      <c r="F24" s="8"/>
      <c r="G24" s="8"/>
      <c r="H24" s="8"/>
      <c r="I24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  <c r="J24" s="8"/>
    </row>
    <row r="25" spans="1:10" x14ac:dyDescent="0.25">
      <c r="A25" s="6">
        <v>28</v>
      </c>
      <c r="B25" s="8" t="s">
        <v>21</v>
      </c>
      <c r="C25" s="6" t="s">
        <v>139</v>
      </c>
      <c r="D25" s="8"/>
      <c r="E25" s="8"/>
      <c r="F25" s="8"/>
      <c r="G25" s="8"/>
      <c r="H25" s="8"/>
      <c r="I25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  <c r="J25" s="8"/>
    </row>
    <row r="26" spans="1:10" x14ac:dyDescent="0.25">
      <c r="A26" s="6">
        <v>39</v>
      </c>
      <c r="B26" s="8" t="s">
        <v>140</v>
      </c>
      <c r="C26" s="6" t="s">
        <v>141</v>
      </c>
      <c r="D26" s="8"/>
      <c r="E26" s="8"/>
      <c r="F26" s="8"/>
      <c r="G26" s="8"/>
      <c r="H26" s="8"/>
      <c r="I26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  <c r="J26" s="8"/>
    </row>
    <row r="27" spans="1:10" x14ac:dyDescent="0.25">
      <c r="A27" s="6">
        <v>40</v>
      </c>
      <c r="B27" s="8" t="s">
        <v>142</v>
      </c>
      <c r="C27" s="6" t="s">
        <v>121</v>
      </c>
      <c r="D27" s="8"/>
      <c r="E27" s="8"/>
      <c r="F27" s="8"/>
      <c r="G27" s="8"/>
      <c r="H27" s="8"/>
      <c r="I27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  <c r="J27" s="8"/>
    </row>
    <row r="28" spans="1:10" x14ac:dyDescent="0.25">
      <c r="A28" s="6">
        <v>17</v>
      </c>
      <c r="B28" s="8" t="s">
        <v>65</v>
      </c>
      <c r="C28" s="6" t="s">
        <v>66</v>
      </c>
      <c r="D28" s="8"/>
      <c r="E28" s="8"/>
      <c r="F28" s="8"/>
      <c r="G28" s="8"/>
      <c r="H28" s="8"/>
      <c r="I28" s="9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  <c r="J28" s="8"/>
    </row>
    <row r="29" spans="1:10" x14ac:dyDescent="0.25">
      <c r="C29" s="13" t="s">
        <v>143</v>
      </c>
      <c r="I29" s="2"/>
    </row>
    <row r="30" spans="1:10" x14ac:dyDescent="0.25">
      <c r="I30" s="2"/>
    </row>
    <row r="31" spans="1:10" x14ac:dyDescent="0.25">
      <c r="I31" s="2"/>
    </row>
    <row r="32" spans="1:10" x14ac:dyDescent="0.25">
      <c r="I32" s="2"/>
    </row>
    <row r="33" spans="9:9" x14ac:dyDescent="0.25">
      <c r="I33" s="2"/>
    </row>
    <row r="34" spans="9:9" x14ac:dyDescent="0.25">
      <c r="I34" s="2"/>
    </row>
    <row r="35" spans="9:9" x14ac:dyDescent="0.25">
      <c r="I35" s="2"/>
    </row>
    <row r="36" spans="9:9" x14ac:dyDescent="0.25">
      <c r="I36" s="2"/>
    </row>
    <row r="37" spans="9:9" x14ac:dyDescent="0.25">
      <c r="I37" s="2"/>
    </row>
    <row r="38" spans="9:9" x14ac:dyDescent="0.25">
      <c r="I38" s="2"/>
    </row>
    <row r="39" spans="9:9" x14ac:dyDescent="0.25">
      <c r="I39" s="2"/>
    </row>
    <row r="40" spans="9:9" x14ac:dyDescent="0.25">
      <c r="I40" s="2"/>
    </row>
    <row r="41" spans="9:9" x14ac:dyDescent="0.25">
      <c r="I41" s="2"/>
    </row>
  </sheetData>
  <conditionalFormatting sqref="D3:G500">
    <cfRule type="cellIs" dxfId="87" priority="2" operator="greaterThanOrEqual">
      <formula>600</formula>
    </cfRule>
  </conditionalFormatting>
  <pageMargins left="0.70866141732283472" right="0.70866141732283472" top="0.78740157480314965" bottom="0.78740157480314965" header="0.31496062992125984" footer="0.31496062992125984"/>
  <pageSetup paperSize="9" scale="78" fitToHeight="99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2"/>
  <sheetViews>
    <sheetView workbookViewId="0">
      <pane ySplit="2" topLeftCell="A3" activePane="bottomLeft" state="frozen"/>
      <selection pane="bottomLeft" activeCell="J2" sqref="J2"/>
    </sheetView>
  </sheetViews>
  <sheetFormatPr defaultRowHeight="15" x14ac:dyDescent="0.25"/>
  <cols>
    <col min="1" max="1" width="9.85546875" style="1" customWidth="1"/>
    <col min="2" max="2" width="18.42578125" style="1" bestFit="1" customWidth="1"/>
    <col min="3" max="3" width="18.85546875" style="1" bestFit="1" customWidth="1"/>
    <col min="4" max="8" width="9.140625" style="1"/>
    <col min="9" max="9" width="9.5703125" style="4" customWidth="1"/>
    <col min="10" max="10" width="10.28515625" style="1" bestFit="1" customWidth="1"/>
    <col min="11" max="16384" width="9.140625" style="1"/>
  </cols>
  <sheetData>
    <row r="1" spans="1:12" ht="26.25" x14ac:dyDescent="0.4">
      <c r="A1" s="3" t="s">
        <v>144</v>
      </c>
      <c r="J1" s="5">
        <v>43702</v>
      </c>
      <c r="L1" s="1">
        <f>10*60</f>
        <v>600</v>
      </c>
    </row>
    <row r="2" spans="1:12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4" t="s">
        <v>9</v>
      </c>
      <c r="J2" s="1" t="s">
        <v>10</v>
      </c>
    </row>
    <row r="3" spans="1:12" x14ac:dyDescent="0.25">
      <c r="A3" s="6">
        <v>45</v>
      </c>
      <c r="B3" s="8" t="s">
        <v>114</v>
      </c>
      <c r="C3" s="6" t="s">
        <v>145</v>
      </c>
      <c r="D3" s="8">
        <v>600</v>
      </c>
      <c r="E3" s="8">
        <v>600</v>
      </c>
      <c r="F3" s="8">
        <v>393</v>
      </c>
      <c r="G3" s="8">
        <v>600</v>
      </c>
      <c r="H3" s="8"/>
      <c r="I3" s="9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1800</v>
      </c>
      <c r="J3" s="6" t="s">
        <v>13</v>
      </c>
    </row>
    <row r="4" spans="1:12" x14ac:dyDescent="0.25">
      <c r="A4" s="6">
        <v>28</v>
      </c>
      <c r="B4" s="8" t="s">
        <v>21</v>
      </c>
      <c r="C4" s="6" t="s">
        <v>146</v>
      </c>
      <c r="D4" s="8">
        <v>570</v>
      </c>
      <c r="E4" s="8">
        <v>525</v>
      </c>
      <c r="F4" s="8">
        <v>600</v>
      </c>
      <c r="G4" s="8">
        <v>600</v>
      </c>
      <c r="H4" s="8"/>
      <c r="I4" s="9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1770</v>
      </c>
      <c r="J4" s="6" t="s">
        <v>17</v>
      </c>
    </row>
    <row r="5" spans="1:12" x14ac:dyDescent="0.25">
      <c r="A5" s="6">
        <v>19</v>
      </c>
      <c r="B5" s="8" t="s">
        <v>11</v>
      </c>
      <c r="C5" s="6" t="s">
        <v>110</v>
      </c>
      <c r="D5" s="8">
        <v>544</v>
      </c>
      <c r="E5" s="8">
        <v>600</v>
      </c>
      <c r="F5" s="8">
        <v>600</v>
      </c>
      <c r="G5" s="8">
        <v>453</v>
      </c>
      <c r="H5" s="8"/>
      <c r="I5" s="9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1744</v>
      </c>
      <c r="J5" s="6" t="s">
        <v>20</v>
      </c>
    </row>
    <row r="6" spans="1:12" x14ac:dyDescent="0.25">
      <c r="A6" s="6">
        <v>29</v>
      </c>
      <c r="B6" s="8" t="s">
        <v>92</v>
      </c>
      <c r="C6" s="6" t="s">
        <v>147</v>
      </c>
      <c r="D6" s="8">
        <v>600</v>
      </c>
      <c r="E6" s="8">
        <v>600</v>
      </c>
      <c r="F6" s="8">
        <v>542</v>
      </c>
      <c r="G6" s="8">
        <v>335</v>
      </c>
      <c r="H6" s="8"/>
      <c r="I6" s="9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1742</v>
      </c>
      <c r="J6" s="6" t="s">
        <v>23</v>
      </c>
    </row>
    <row r="7" spans="1:12" x14ac:dyDescent="0.25">
      <c r="A7" s="6">
        <v>28</v>
      </c>
      <c r="B7" s="8" t="s">
        <v>21</v>
      </c>
      <c r="C7" s="6" t="s">
        <v>112</v>
      </c>
      <c r="D7" s="8">
        <v>374</v>
      </c>
      <c r="E7" s="8">
        <v>600</v>
      </c>
      <c r="F7" s="8">
        <v>600</v>
      </c>
      <c r="G7" s="8">
        <v>497</v>
      </c>
      <c r="H7" s="8"/>
      <c r="I7" s="9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1697</v>
      </c>
      <c r="J7" s="6"/>
    </row>
    <row r="8" spans="1:12" x14ac:dyDescent="0.25">
      <c r="A8" s="6">
        <v>42</v>
      </c>
      <c r="B8" s="8" t="s">
        <v>95</v>
      </c>
      <c r="C8" s="6" t="s">
        <v>145</v>
      </c>
      <c r="D8" s="8">
        <v>556</v>
      </c>
      <c r="E8" s="8">
        <v>580</v>
      </c>
      <c r="F8" s="8">
        <v>500</v>
      </c>
      <c r="G8" s="8">
        <v>442</v>
      </c>
      <c r="H8" s="8"/>
      <c r="I8" s="9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1636</v>
      </c>
      <c r="J8" s="6" t="s">
        <v>26</v>
      </c>
    </row>
    <row r="9" spans="1:12" x14ac:dyDescent="0.25">
      <c r="A9" s="6">
        <v>44</v>
      </c>
      <c r="B9" s="8" t="s">
        <v>108</v>
      </c>
      <c r="C9" s="6" t="s">
        <v>145</v>
      </c>
      <c r="D9" s="8">
        <v>600</v>
      </c>
      <c r="E9" s="8">
        <v>600</v>
      </c>
      <c r="F9" s="8">
        <v>420</v>
      </c>
      <c r="G9" s="8">
        <v>360</v>
      </c>
      <c r="H9" s="8"/>
      <c r="I9" s="9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1620</v>
      </c>
      <c r="J9" s="6" t="s">
        <v>28</v>
      </c>
    </row>
    <row r="10" spans="1:12" x14ac:dyDescent="0.25">
      <c r="A10" s="6">
        <v>17</v>
      </c>
      <c r="B10" s="8" t="s">
        <v>65</v>
      </c>
      <c r="C10" s="6" t="s">
        <v>66</v>
      </c>
      <c r="D10" s="8">
        <v>577</v>
      </c>
      <c r="E10" s="8">
        <v>463</v>
      </c>
      <c r="F10" s="8">
        <v>335</v>
      </c>
      <c r="G10" s="8">
        <v>561</v>
      </c>
      <c r="H10" s="8"/>
      <c r="I10" s="9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1601</v>
      </c>
      <c r="J10" s="6" t="s">
        <v>31</v>
      </c>
    </row>
    <row r="11" spans="1:12" x14ac:dyDescent="0.25">
      <c r="A11" s="6">
        <v>19</v>
      </c>
      <c r="B11" s="8" t="s">
        <v>11</v>
      </c>
      <c r="C11" s="6" t="s">
        <v>145</v>
      </c>
      <c r="D11" s="8">
        <v>600</v>
      </c>
      <c r="E11" s="8">
        <v>533</v>
      </c>
      <c r="F11" s="8">
        <v>425</v>
      </c>
      <c r="G11" s="8">
        <v>398</v>
      </c>
      <c r="H11" s="8"/>
      <c r="I11" s="9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1558</v>
      </c>
      <c r="J11" s="6"/>
    </row>
    <row r="12" spans="1:12" x14ac:dyDescent="0.25">
      <c r="A12" s="6">
        <v>57</v>
      </c>
      <c r="B12" s="8" t="s">
        <v>120</v>
      </c>
      <c r="C12" s="6" t="s">
        <v>112</v>
      </c>
      <c r="D12" s="8">
        <v>594</v>
      </c>
      <c r="E12" s="8">
        <v>346</v>
      </c>
      <c r="F12" s="8">
        <v>472</v>
      </c>
      <c r="G12" s="8">
        <v>479</v>
      </c>
      <c r="H12" s="8"/>
      <c r="I12" s="9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1545</v>
      </c>
      <c r="J12" s="6" t="s">
        <v>34</v>
      </c>
    </row>
    <row r="13" spans="1:12" x14ac:dyDescent="0.25">
      <c r="A13" s="6">
        <v>60</v>
      </c>
      <c r="B13" s="8" t="s">
        <v>117</v>
      </c>
      <c r="C13" s="6" t="s">
        <v>112</v>
      </c>
      <c r="D13" s="8">
        <v>473</v>
      </c>
      <c r="E13" s="8">
        <v>600</v>
      </c>
      <c r="F13" s="8">
        <v>415</v>
      </c>
      <c r="G13" s="8">
        <v>0</v>
      </c>
      <c r="H13" s="8"/>
      <c r="I13" s="9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1488</v>
      </c>
      <c r="J13" s="6" t="s">
        <v>37</v>
      </c>
    </row>
    <row r="14" spans="1:12" x14ac:dyDescent="0.25">
      <c r="A14" s="6">
        <v>9</v>
      </c>
      <c r="B14" s="8" t="s">
        <v>109</v>
      </c>
      <c r="C14" s="6" t="s">
        <v>90</v>
      </c>
      <c r="D14" s="8">
        <v>484</v>
      </c>
      <c r="E14" s="8">
        <v>600</v>
      </c>
      <c r="F14" s="8">
        <v>362</v>
      </c>
      <c r="G14" s="8">
        <v>318</v>
      </c>
      <c r="H14" s="8"/>
      <c r="I14" s="9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1446</v>
      </c>
      <c r="J14" s="6" t="s">
        <v>39</v>
      </c>
    </row>
    <row r="15" spans="1:12" x14ac:dyDescent="0.25">
      <c r="A15" s="6">
        <v>38</v>
      </c>
      <c r="B15" s="8" t="s">
        <v>125</v>
      </c>
      <c r="C15" s="6" t="s">
        <v>19</v>
      </c>
      <c r="D15" s="8">
        <v>447</v>
      </c>
      <c r="E15" s="8">
        <v>600</v>
      </c>
      <c r="F15" s="8">
        <v>277</v>
      </c>
      <c r="G15" s="8">
        <v>394</v>
      </c>
      <c r="H15" s="8"/>
      <c r="I15" s="9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1441</v>
      </c>
      <c r="J15" s="6" t="s">
        <v>40</v>
      </c>
    </row>
    <row r="16" spans="1:12" x14ac:dyDescent="0.25">
      <c r="A16" s="6">
        <v>60</v>
      </c>
      <c r="B16" s="8" t="s">
        <v>117</v>
      </c>
      <c r="C16" s="6" t="s">
        <v>122</v>
      </c>
      <c r="D16" s="8">
        <v>477</v>
      </c>
      <c r="E16" s="8">
        <v>600</v>
      </c>
      <c r="F16" s="8">
        <v>350</v>
      </c>
      <c r="G16" s="8">
        <v>347</v>
      </c>
      <c r="H16" s="8"/>
      <c r="I16" s="9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1427</v>
      </c>
      <c r="J16" s="6"/>
    </row>
    <row r="17" spans="1:10" x14ac:dyDescent="0.25">
      <c r="A17" s="6">
        <v>54</v>
      </c>
      <c r="B17" s="8" t="s">
        <v>101</v>
      </c>
      <c r="C17" s="6" t="s">
        <v>113</v>
      </c>
      <c r="D17" s="8">
        <v>528</v>
      </c>
      <c r="E17" s="8">
        <v>453</v>
      </c>
      <c r="F17" s="8">
        <v>0</v>
      </c>
      <c r="G17" s="8">
        <v>323</v>
      </c>
      <c r="H17" s="8"/>
      <c r="I17" s="9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1304</v>
      </c>
      <c r="J17" s="6" t="s">
        <v>124</v>
      </c>
    </row>
    <row r="18" spans="1:10" x14ac:dyDescent="0.25">
      <c r="A18" s="6">
        <v>18</v>
      </c>
      <c r="B18" s="8" t="s">
        <v>41</v>
      </c>
      <c r="C18" s="6" t="s">
        <v>112</v>
      </c>
      <c r="D18" s="8">
        <v>346</v>
      </c>
      <c r="E18" s="8">
        <v>472</v>
      </c>
      <c r="F18" s="8">
        <v>479</v>
      </c>
      <c r="G18" s="8"/>
      <c r="H18" s="8"/>
      <c r="I18" s="9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1297</v>
      </c>
      <c r="J18" s="6" t="s">
        <v>126</v>
      </c>
    </row>
    <row r="19" spans="1:10" x14ac:dyDescent="0.25">
      <c r="A19" s="6">
        <v>43</v>
      </c>
      <c r="B19" s="8" t="s">
        <v>148</v>
      </c>
      <c r="C19" s="6" t="s">
        <v>145</v>
      </c>
      <c r="D19" s="8">
        <v>442</v>
      </c>
      <c r="E19" s="8">
        <v>327</v>
      </c>
      <c r="F19" s="8">
        <v>265</v>
      </c>
      <c r="G19" s="8">
        <v>393</v>
      </c>
      <c r="H19" s="8"/>
      <c r="I19" s="9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1162</v>
      </c>
      <c r="J19" s="6" t="s">
        <v>128</v>
      </c>
    </row>
    <row r="20" spans="1:10" x14ac:dyDescent="0.25">
      <c r="A20" s="6">
        <v>6</v>
      </c>
      <c r="B20" s="8" t="s">
        <v>133</v>
      </c>
      <c r="C20" s="6" t="s">
        <v>112</v>
      </c>
      <c r="D20" s="8">
        <v>480</v>
      </c>
      <c r="E20" s="8">
        <v>0</v>
      </c>
      <c r="F20" s="8">
        <v>0</v>
      </c>
      <c r="G20" s="8">
        <v>0</v>
      </c>
      <c r="H20" s="8"/>
      <c r="I20" s="9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480</v>
      </c>
      <c r="J20" s="6" t="s">
        <v>130</v>
      </c>
    </row>
    <row r="21" spans="1:10" x14ac:dyDescent="0.25">
      <c r="A21" s="6">
        <v>40</v>
      </c>
      <c r="B21" s="8" t="s">
        <v>142</v>
      </c>
      <c r="C21" s="6" t="s">
        <v>112</v>
      </c>
      <c r="D21" s="8"/>
      <c r="E21" s="8"/>
      <c r="F21" s="8"/>
      <c r="G21" s="8"/>
      <c r="H21" s="8"/>
      <c r="I21" s="9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  <c r="J21" s="8"/>
    </row>
    <row r="22" spans="1:10" x14ac:dyDescent="0.25">
      <c r="A22" s="8"/>
      <c r="B22" s="8"/>
      <c r="C22" s="10" t="s">
        <v>149</v>
      </c>
      <c r="D22" s="8"/>
      <c r="E22" s="8"/>
      <c r="F22" s="8"/>
      <c r="G22" s="8"/>
      <c r="H22" s="8"/>
      <c r="I22" s="9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  <c r="J22" s="8"/>
    </row>
  </sheetData>
  <conditionalFormatting sqref="D3:H504">
    <cfRule type="cellIs" dxfId="85" priority="1" operator="greaterThanOrEqual">
      <formula>600</formula>
    </cfRule>
  </conditionalFormatting>
  <pageMargins left="0.70866141732283472" right="0.70866141732283472" top="0.78740157480314965" bottom="0.78740157480314965" header="0.31496062992125984" footer="0.31496062992125984"/>
  <pageSetup paperSize="9" scale="77" fitToHeight="99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5"/>
  <sheetViews>
    <sheetView workbookViewId="0">
      <pane ySplit="2" topLeftCell="A4" activePane="bottomLeft" state="frozen"/>
      <selection pane="bottomLeft" activeCell="J19" sqref="J19"/>
    </sheetView>
  </sheetViews>
  <sheetFormatPr defaultRowHeight="15" x14ac:dyDescent="0.25"/>
  <cols>
    <col min="1" max="1" width="9.85546875" style="1" customWidth="1"/>
    <col min="2" max="2" width="20.140625" style="1" bestFit="1" customWidth="1"/>
    <col min="3" max="3" width="16.28515625" style="1" bestFit="1" customWidth="1"/>
    <col min="4" max="8" width="9.140625" style="1"/>
    <col min="9" max="9" width="9.5703125" style="4" customWidth="1"/>
    <col min="10" max="10" width="10.28515625" style="1" bestFit="1" customWidth="1"/>
    <col min="11" max="16384" width="9.140625" style="1"/>
  </cols>
  <sheetData>
    <row r="1" spans="1:12" ht="26.25" x14ac:dyDescent="0.4">
      <c r="A1" s="3" t="s">
        <v>150</v>
      </c>
      <c r="J1" s="5">
        <v>43702</v>
      </c>
      <c r="L1" s="1">
        <f>10*60</f>
        <v>600</v>
      </c>
    </row>
    <row r="2" spans="1:12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4" t="s">
        <v>9</v>
      </c>
      <c r="J2" s="1" t="s">
        <v>10</v>
      </c>
    </row>
    <row r="3" spans="1:12" x14ac:dyDescent="0.25">
      <c r="A3" s="6">
        <v>50</v>
      </c>
      <c r="B3" s="8" t="s">
        <v>107</v>
      </c>
      <c r="C3" s="6" t="s">
        <v>151</v>
      </c>
      <c r="D3" s="8">
        <v>102</v>
      </c>
      <c r="E3" s="8">
        <v>571</v>
      </c>
      <c r="F3" s="8">
        <v>398</v>
      </c>
      <c r="G3" s="8">
        <v>488</v>
      </c>
      <c r="H3" s="8"/>
      <c r="I3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1457</v>
      </c>
      <c r="J3" s="14" t="s">
        <v>13</v>
      </c>
    </row>
    <row r="4" spans="1:12" x14ac:dyDescent="0.25">
      <c r="A4" s="6">
        <v>10</v>
      </c>
      <c r="B4" s="8" t="s">
        <v>109</v>
      </c>
      <c r="C4" s="6" t="s">
        <v>152</v>
      </c>
      <c r="D4" s="8">
        <v>248</v>
      </c>
      <c r="E4" s="8">
        <v>400</v>
      </c>
      <c r="F4" s="8">
        <v>320</v>
      </c>
      <c r="G4" s="8">
        <v>368</v>
      </c>
      <c r="H4" s="8"/>
      <c r="I4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1088</v>
      </c>
      <c r="J4" s="14" t="s">
        <v>17</v>
      </c>
    </row>
    <row r="5" spans="1:12" x14ac:dyDescent="0.25">
      <c r="A5" s="6">
        <v>54</v>
      </c>
      <c r="B5" s="8" t="s">
        <v>101</v>
      </c>
      <c r="C5" s="6" t="s">
        <v>153</v>
      </c>
      <c r="D5" s="8">
        <v>600</v>
      </c>
      <c r="E5" s="8">
        <v>219</v>
      </c>
      <c r="F5" s="8">
        <v>190</v>
      </c>
      <c r="G5" s="8">
        <v>246</v>
      </c>
      <c r="H5" s="8"/>
      <c r="I5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1065</v>
      </c>
      <c r="J5" s="14" t="s">
        <v>20</v>
      </c>
    </row>
    <row r="6" spans="1:12" x14ac:dyDescent="0.25">
      <c r="A6" s="6">
        <v>49</v>
      </c>
      <c r="B6" s="8" t="s">
        <v>129</v>
      </c>
      <c r="C6" s="6" t="s">
        <v>154</v>
      </c>
      <c r="D6" s="8">
        <v>600</v>
      </c>
      <c r="E6" s="8">
        <v>169</v>
      </c>
      <c r="F6" s="8">
        <v>267</v>
      </c>
      <c r="G6" s="8">
        <v>172</v>
      </c>
      <c r="H6" s="8"/>
      <c r="I6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1039</v>
      </c>
      <c r="J6" s="14" t="s">
        <v>23</v>
      </c>
    </row>
    <row r="7" spans="1:12" x14ac:dyDescent="0.25">
      <c r="A7" s="6">
        <v>29</v>
      </c>
      <c r="B7" s="8" t="s">
        <v>92</v>
      </c>
      <c r="C7" s="6" t="s">
        <v>155</v>
      </c>
      <c r="D7" s="8">
        <v>408</v>
      </c>
      <c r="E7" s="8">
        <v>326</v>
      </c>
      <c r="F7" s="8">
        <v>210</v>
      </c>
      <c r="G7" s="8">
        <v>210</v>
      </c>
      <c r="H7" s="8"/>
      <c r="I7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944</v>
      </c>
      <c r="J7" s="14" t="s">
        <v>26</v>
      </c>
    </row>
    <row r="8" spans="1:12" x14ac:dyDescent="0.25">
      <c r="A8" s="6">
        <v>51</v>
      </c>
      <c r="B8" s="8" t="s">
        <v>137</v>
      </c>
      <c r="C8" s="6" t="s">
        <v>154</v>
      </c>
      <c r="D8" s="8">
        <v>138</v>
      </c>
      <c r="E8" s="8">
        <v>461</v>
      </c>
      <c r="F8" s="8">
        <v>307</v>
      </c>
      <c r="G8" s="8">
        <v>144</v>
      </c>
      <c r="H8" s="8"/>
      <c r="I8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912</v>
      </c>
      <c r="J8" s="14" t="s">
        <v>28</v>
      </c>
    </row>
    <row r="9" spans="1:12" x14ac:dyDescent="0.25">
      <c r="A9" s="6">
        <v>47</v>
      </c>
      <c r="B9" s="8" t="s">
        <v>156</v>
      </c>
      <c r="C9" s="6" t="s">
        <v>122</v>
      </c>
      <c r="D9" s="8">
        <v>116</v>
      </c>
      <c r="E9" s="8">
        <v>82</v>
      </c>
      <c r="F9" s="8">
        <v>226</v>
      </c>
      <c r="G9" s="8">
        <v>500</v>
      </c>
      <c r="H9" s="8"/>
      <c r="I9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842</v>
      </c>
      <c r="J9" s="14" t="s">
        <v>31</v>
      </c>
    </row>
    <row r="10" spans="1:12" x14ac:dyDescent="0.25">
      <c r="A10" s="6">
        <v>36</v>
      </c>
      <c r="B10" s="8" t="s">
        <v>18</v>
      </c>
      <c r="C10" s="6" t="s">
        <v>152</v>
      </c>
      <c r="D10" s="8">
        <v>302</v>
      </c>
      <c r="E10" s="8">
        <v>135</v>
      </c>
      <c r="F10" s="8">
        <v>312</v>
      </c>
      <c r="G10" s="8">
        <v>189</v>
      </c>
      <c r="H10" s="8"/>
      <c r="I10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803</v>
      </c>
      <c r="J10" s="14" t="s">
        <v>34</v>
      </c>
    </row>
    <row r="11" spans="1:12" x14ac:dyDescent="0.25">
      <c r="A11" s="6">
        <v>6</v>
      </c>
      <c r="B11" s="8" t="s">
        <v>133</v>
      </c>
      <c r="C11" s="6" t="s">
        <v>155</v>
      </c>
      <c r="D11" s="8">
        <v>142</v>
      </c>
      <c r="E11" s="8">
        <v>492</v>
      </c>
      <c r="F11" s="8">
        <v>152</v>
      </c>
      <c r="G11" s="8">
        <v>149</v>
      </c>
      <c r="H11" s="8"/>
      <c r="I11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793</v>
      </c>
      <c r="J11" s="14" t="s">
        <v>37</v>
      </c>
    </row>
    <row r="12" spans="1:12" x14ac:dyDescent="0.25">
      <c r="A12" s="6">
        <v>9</v>
      </c>
      <c r="B12" s="8" t="s">
        <v>109</v>
      </c>
      <c r="C12" s="6" t="s">
        <v>123</v>
      </c>
      <c r="D12" s="8">
        <v>222</v>
      </c>
      <c r="E12" s="8">
        <v>224</v>
      </c>
      <c r="F12" s="8">
        <v>281</v>
      </c>
      <c r="G12" s="8">
        <v>282</v>
      </c>
      <c r="H12" s="8"/>
      <c r="I12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787</v>
      </c>
      <c r="J12" s="14" t="s">
        <v>39</v>
      </c>
    </row>
    <row r="13" spans="1:12" x14ac:dyDescent="0.25">
      <c r="A13" s="6">
        <v>1</v>
      </c>
      <c r="B13" s="8" t="s">
        <v>56</v>
      </c>
      <c r="C13" s="6" t="s">
        <v>155</v>
      </c>
      <c r="D13" s="8">
        <v>191</v>
      </c>
      <c r="E13" s="8">
        <v>416</v>
      </c>
      <c r="F13" s="8">
        <v>0</v>
      </c>
      <c r="G13" s="8">
        <v>131</v>
      </c>
      <c r="H13" s="8"/>
      <c r="I13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738</v>
      </c>
      <c r="J13" s="14">
        <v>11</v>
      </c>
    </row>
    <row r="14" spans="1:12" x14ac:dyDescent="0.25">
      <c r="A14" s="6">
        <v>19</v>
      </c>
      <c r="B14" s="8" t="s">
        <v>11</v>
      </c>
      <c r="C14" s="6" t="s">
        <v>155</v>
      </c>
      <c r="D14" s="8">
        <v>169</v>
      </c>
      <c r="E14" s="8">
        <v>312</v>
      </c>
      <c r="F14" s="8">
        <v>211</v>
      </c>
      <c r="G14" s="8">
        <v>190</v>
      </c>
      <c r="H14" s="8"/>
      <c r="I14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713</v>
      </c>
      <c r="J14" s="14" t="s">
        <v>124</v>
      </c>
    </row>
    <row r="15" spans="1:12" x14ac:dyDescent="0.25">
      <c r="A15" s="6">
        <v>60</v>
      </c>
      <c r="B15" s="8" t="s">
        <v>117</v>
      </c>
      <c r="C15" s="6" t="s">
        <v>122</v>
      </c>
      <c r="D15" s="8">
        <v>203</v>
      </c>
      <c r="E15" s="8">
        <v>151</v>
      </c>
      <c r="F15" s="8">
        <v>225</v>
      </c>
      <c r="G15" s="8">
        <v>214</v>
      </c>
      <c r="H15" s="8"/>
      <c r="I15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642</v>
      </c>
      <c r="J15" s="14" t="s">
        <v>126</v>
      </c>
    </row>
    <row r="16" spans="1:12" x14ac:dyDescent="0.25">
      <c r="A16" s="6">
        <v>47</v>
      </c>
      <c r="B16" s="8" t="s">
        <v>156</v>
      </c>
      <c r="C16" s="6" t="s">
        <v>104</v>
      </c>
      <c r="D16" s="8">
        <v>217</v>
      </c>
      <c r="E16" s="8">
        <v>175</v>
      </c>
      <c r="F16" s="8">
        <v>243</v>
      </c>
      <c r="G16" s="8"/>
      <c r="H16" s="8"/>
      <c r="I16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635</v>
      </c>
      <c r="J16" s="14"/>
    </row>
    <row r="17" spans="1:10" x14ac:dyDescent="0.25">
      <c r="A17" s="6">
        <v>12</v>
      </c>
      <c r="B17" s="8" t="s">
        <v>157</v>
      </c>
      <c r="C17" s="6" t="s">
        <v>158</v>
      </c>
      <c r="D17" s="8">
        <v>118</v>
      </c>
      <c r="E17" s="8">
        <v>148</v>
      </c>
      <c r="F17" s="8">
        <v>228</v>
      </c>
      <c r="G17" s="8">
        <v>180</v>
      </c>
      <c r="H17" s="8"/>
      <c r="I17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556</v>
      </c>
      <c r="J17" s="14" t="s">
        <v>128</v>
      </c>
    </row>
    <row r="18" spans="1:10" x14ac:dyDescent="0.25">
      <c r="A18" s="6">
        <v>27</v>
      </c>
      <c r="B18" s="8" t="s">
        <v>159</v>
      </c>
      <c r="C18" s="6" t="s">
        <v>90</v>
      </c>
      <c r="D18" s="8">
        <v>209</v>
      </c>
      <c r="E18" s="8">
        <v>122</v>
      </c>
      <c r="F18" s="8">
        <v>221</v>
      </c>
      <c r="G18" s="8">
        <v>123</v>
      </c>
      <c r="H18" s="8"/>
      <c r="I18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553</v>
      </c>
      <c r="J18" s="14" t="s">
        <v>130</v>
      </c>
    </row>
    <row r="19" spans="1:10" x14ac:dyDescent="0.25">
      <c r="A19" s="6">
        <v>53</v>
      </c>
      <c r="B19" s="8" t="s">
        <v>160</v>
      </c>
      <c r="C19" s="6" t="s">
        <v>161</v>
      </c>
      <c r="D19" s="8">
        <v>182</v>
      </c>
      <c r="E19" s="8">
        <v>157</v>
      </c>
      <c r="F19" s="8">
        <v>176</v>
      </c>
      <c r="G19" s="8">
        <v>123</v>
      </c>
      <c r="H19" s="8"/>
      <c r="I19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515</v>
      </c>
      <c r="J19" s="14"/>
    </row>
    <row r="20" spans="1:10" x14ac:dyDescent="0.25">
      <c r="A20" s="6">
        <v>50</v>
      </c>
      <c r="B20" s="8" t="s">
        <v>107</v>
      </c>
      <c r="C20" s="6" t="s">
        <v>162</v>
      </c>
      <c r="D20" s="8">
        <v>227</v>
      </c>
      <c r="E20" s="8">
        <v>100</v>
      </c>
      <c r="F20" s="8">
        <v>0</v>
      </c>
      <c r="G20" s="8">
        <v>0</v>
      </c>
      <c r="H20" s="8"/>
      <c r="I20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327</v>
      </c>
      <c r="J20" s="14"/>
    </row>
    <row r="21" spans="1:10" x14ac:dyDescent="0.25">
      <c r="A21" s="6">
        <v>51</v>
      </c>
      <c r="B21" s="8" t="s">
        <v>137</v>
      </c>
      <c r="C21" s="6" t="s">
        <v>121</v>
      </c>
      <c r="D21" s="8">
        <v>184</v>
      </c>
      <c r="E21" s="8">
        <v>89</v>
      </c>
      <c r="F21" s="8">
        <v>0</v>
      </c>
      <c r="G21" s="8">
        <v>0</v>
      </c>
      <c r="H21" s="8"/>
      <c r="I21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273</v>
      </c>
      <c r="J21" s="14"/>
    </row>
    <row r="22" spans="1:10" x14ac:dyDescent="0.25">
      <c r="A22" s="6">
        <v>40</v>
      </c>
      <c r="B22" s="8" t="s">
        <v>142</v>
      </c>
      <c r="C22" s="6" t="s">
        <v>99</v>
      </c>
      <c r="D22" s="8"/>
      <c r="E22" s="8"/>
      <c r="F22" s="8"/>
      <c r="G22" s="8"/>
      <c r="H22" s="8"/>
      <c r="I22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0</v>
      </c>
      <c r="J22" s="8"/>
    </row>
    <row r="23" spans="1:10" x14ac:dyDescent="0.25">
      <c r="A23" s="6">
        <v>39</v>
      </c>
      <c r="B23" s="8" t="s">
        <v>140</v>
      </c>
      <c r="C23" s="6" t="s">
        <v>163</v>
      </c>
      <c r="D23" s="8"/>
      <c r="E23" s="8"/>
      <c r="F23" s="8"/>
      <c r="G23" s="8"/>
      <c r="H23" s="8"/>
      <c r="I23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0</v>
      </c>
      <c r="J23" s="8"/>
    </row>
    <row r="24" spans="1:10" x14ac:dyDescent="0.25">
      <c r="A24" s="6">
        <v>33</v>
      </c>
      <c r="B24" s="8" t="s">
        <v>164</v>
      </c>
      <c r="C24" s="6" t="s">
        <v>121</v>
      </c>
      <c r="D24" s="8"/>
      <c r="E24" s="8"/>
      <c r="F24" s="8"/>
      <c r="G24" s="8"/>
      <c r="H24" s="8"/>
      <c r="I24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0</v>
      </c>
      <c r="J24" s="8"/>
    </row>
    <row r="25" spans="1:10" x14ac:dyDescent="0.25">
      <c r="A25" s="6">
        <v>46</v>
      </c>
      <c r="B25" s="8" t="s">
        <v>127</v>
      </c>
      <c r="C25" s="6" t="s">
        <v>165</v>
      </c>
      <c r="D25" s="8"/>
      <c r="E25" s="8"/>
      <c r="F25" s="8"/>
      <c r="G25" s="8"/>
      <c r="H25" s="8"/>
      <c r="I25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0</v>
      </c>
      <c r="J25" s="8"/>
    </row>
    <row r="26" spans="1:10" x14ac:dyDescent="0.25">
      <c r="A26" s="6">
        <v>57</v>
      </c>
      <c r="B26" s="8" t="s">
        <v>120</v>
      </c>
      <c r="C26" s="6" t="s">
        <v>166</v>
      </c>
      <c r="D26" s="8"/>
      <c r="E26" s="8"/>
      <c r="F26" s="8"/>
      <c r="G26" s="8"/>
      <c r="H26" s="8"/>
      <c r="I26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0</v>
      </c>
      <c r="J26" s="8"/>
    </row>
    <row r="27" spans="1:10" x14ac:dyDescent="0.25">
      <c r="A27" s="6">
        <v>52</v>
      </c>
      <c r="B27" s="8" t="s">
        <v>167</v>
      </c>
      <c r="C27" s="6" t="s">
        <v>168</v>
      </c>
      <c r="D27" s="8"/>
      <c r="E27" s="8"/>
      <c r="F27" s="8"/>
      <c r="G27" s="8"/>
      <c r="H27" s="8"/>
      <c r="I27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0</v>
      </c>
      <c r="J27" s="8"/>
    </row>
    <row r="28" spans="1:10" x14ac:dyDescent="0.25">
      <c r="A28" s="6">
        <v>38</v>
      </c>
      <c r="B28" s="8" t="s">
        <v>125</v>
      </c>
      <c r="C28" s="6" t="s">
        <v>169</v>
      </c>
      <c r="D28" s="8"/>
      <c r="E28" s="8"/>
      <c r="F28" s="8"/>
      <c r="G28" s="8"/>
      <c r="H28" s="8"/>
      <c r="I28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0</v>
      </c>
      <c r="J28" s="8"/>
    </row>
    <row r="29" spans="1:10" x14ac:dyDescent="0.25">
      <c r="A29" s="6">
        <v>58</v>
      </c>
      <c r="B29" s="8" t="s">
        <v>68</v>
      </c>
      <c r="C29" s="6" t="s">
        <v>19</v>
      </c>
      <c r="D29" s="8"/>
      <c r="E29" s="8"/>
      <c r="F29" s="8"/>
      <c r="G29" s="8"/>
      <c r="H29" s="8"/>
      <c r="I29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0</v>
      </c>
      <c r="J29" s="8"/>
    </row>
    <row r="30" spans="1:10" x14ac:dyDescent="0.25">
      <c r="A30" s="8"/>
      <c r="B30" s="8"/>
      <c r="C30" s="10" t="s">
        <v>143</v>
      </c>
      <c r="D30" s="8"/>
      <c r="E30" s="8"/>
      <c r="F30" s="8"/>
      <c r="G30" s="8"/>
      <c r="H30" s="8"/>
      <c r="I30" s="9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0</v>
      </c>
      <c r="J30" s="8"/>
    </row>
    <row r="31" spans="1:10" x14ac:dyDescent="0.25">
      <c r="I31" s="2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0</v>
      </c>
    </row>
    <row r="32" spans="1:10" x14ac:dyDescent="0.25">
      <c r="I32" s="2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0</v>
      </c>
    </row>
    <row r="33" spans="9:9" x14ac:dyDescent="0.25">
      <c r="I33" s="2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0</v>
      </c>
    </row>
    <row r="34" spans="9:9" x14ac:dyDescent="0.25">
      <c r="I34" s="2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0</v>
      </c>
    </row>
    <row r="35" spans="9:9" x14ac:dyDescent="0.25">
      <c r="I35" s="2">
        <f>IF(ISERR(LARGE(Tabulka9[[#This Row],[1.start]:[4.start]],1)),0,LARGE(Tabulka9[[#This Row],[1.start]:[4.start]],1))+IF(ISERR(LARGE(Tabulka9[[#This Row],[1.start]:[4.start]],2)),0,LARGE(Tabulka9[[#This Row],[1.start]:[4.start]],2))+IF(ISERR(LARGE(Tabulka9[[#This Row],[1.start]:[4.start]],3)),0,LARGE(Tabulka9[[#This Row],[1.start]:[4.start]],3))+Tabulka9[[#This Row],[Fly off]]</f>
        <v>0</v>
      </c>
    </row>
  </sheetData>
  <conditionalFormatting sqref="D3:G9 D11:G502">
    <cfRule type="cellIs" dxfId="74" priority="2" operator="greaterThanOrEqual">
      <formula>600</formula>
    </cfRule>
  </conditionalFormatting>
  <conditionalFormatting sqref="D10:G10">
    <cfRule type="cellIs" dxfId="73" priority="1" operator="greaterThanOrEqual">
      <formula>600</formula>
    </cfRule>
  </conditionalFormatting>
  <pageMargins left="0.70866141732283472" right="0.70866141732283472" top="0.78740157480314965" bottom="0.78740157480314965" header="0.31496062992125984" footer="0.31496062992125984"/>
  <pageSetup paperSize="9" scale="78" fitToHeight="99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39</vt:i4>
      </vt:variant>
    </vt:vector>
  </HeadingPairs>
  <TitlesOfParts>
    <vt:vector size="62" baseType="lpstr">
      <vt:lpstr>AB-OTMR</vt:lpstr>
      <vt:lpstr>C-OTMR</vt:lpstr>
      <vt:lpstr>NMR</vt:lpstr>
      <vt:lpstr>2,5 NMR</vt:lpstr>
      <vt:lpstr>TEXACO</vt:lpstr>
      <vt:lpstr>Half TEXACO</vt:lpstr>
      <vt:lpstr>ELOT</vt:lpstr>
      <vt:lpstr>ALOT</vt:lpstr>
      <vt:lpstr>OLD TIMER 400</vt:lpstr>
      <vt:lpstr>OTVR</vt:lpstr>
      <vt:lpstr>OTVR-A2</vt:lpstr>
      <vt:lpstr>ELECTRORUBBER</vt:lpstr>
      <vt:lpstr>CRC-Classic</vt:lpstr>
      <vt:lpstr>CRC-Atom</vt:lpstr>
      <vt:lpstr>TEXACO-CLASSIC</vt:lpstr>
      <vt:lpstr>Volný AV1</vt:lpstr>
      <vt:lpstr>List1</vt:lpstr>
      <vt:lpstr>Volný AV2</vt:lpstr>
      <vt:lpstr>Volný BV1</vt:lpstr>
      <vt:lpstr>Volný BV2</vt:lpstr>
      <vt:lpstr>Volný BV3</vt:lpstr>
      <vt:lpstr>Volný BV-MIN</vt:lpstr>
      <vt:lpstr>CV</vt:lpstr>
      <vt:lpstr>'2,5 NMR'!Názvy_tisku</vt:lpstr>
      <vt:lpstr>'AB-OTMR'!Názvy_tisku</vt:lpstr>
      <vt:lpstr>ALOT!Názvy_tisku</vt:lpstr>
      <vt:lpstr>'C-OTMR'!Názvy_tisku</vt:lpstr>
      <vt:lpstr>CV!Názvy_tisku</vt:lpstr>
      <vt:lpstr>ELECTRORUBBER!Názvy_tisku</vt:lpstr>
      <vt:lpstr>ELOT!Názvy_tisku</vt:lpstr>
      <vt:lpstr>'Half TEXACO'!Názvy_tisku</vt:lpstr>
      <vt:lpstr>NMR!Názvy_tisku</vt:lpstr>
      <vt:lpstr>'OLD TIMER 400'!Názvy_tisku</vt:lpstr>
      <vt:lpstr>OTVR!Názvy_tisku</vt:lpstr>
      <vt:lpstr>TEXACO!Názvy_tisku</vt:lpstr>
      <vt:lpstr>'Volný AV1'!Názvy_tisku</vt:lpstr>
      <vt:lpstr>'Volný AV2'!Názvy_tisku</vt:lpstr>
      <vt:lpstr>'Volný BV1'!Názvy_tisku</vt:lpstr>
      <vt:lpstr>'Volný BV2'!Názvy_tisku</vt:lpstr>
      <vt:lpstr>'Volný BV3'!Názvy_tisku</vt:lpstr>
      <vt:lpstr>'Volný BV-MIN'!Názvy_tisku</vt:lpstr>
      <vt:lpstr>'2,5 NMR'!Oblast_tisku</vt:lpstr>
      <vt:lpstr>'AB-OTMR'!Oblast_tisku</vt:lpstr>
      <vt:lpstr>ALOT!Oblast_tisku</vt:lpstr>
      <vt:lpstr>'C-OTMR'!Oblast_tisku</vt:lpstr>
      <vt:lpstr>'CRC-Atom'!Oblast_tisku</vt:lpstr>
      <vt:lpstr>'CRC-Classic'!Oblast_tisku</vt:lpstr>
      <vt:lpstr>CV!Oblast_tisku</vt:lpstr>
      <vt:lpstr>ELECTRORUBBER!Oblast_tisku</vt:lpstr>
      <vt:lpstr>ELOT!Oblast_tisku</vt:lpstr>
      <vt:lpstr>'Half TEXACO'!Oblast_tisku</vt:lpstr>
      <vt:lpstr>NMR!Oblast_tisku</vt:lpstr>
      <vt:lpstr>'OLD TIMER 400'!Oblast_tisku</vt:lpstr>
      <vt:lpstr>OTVR!Oblast_tisku</vt:lpstr>
      <vt:lpstr>'OTVR-A2'!Oblast_tisku</vt:lpstr>
      <vt:lpstr>TEXACO!Oblast_tisku</vt:lpstr>
      <vt:lpstr>'Volný AV1'!Oblast_tisku</vt:lpstr>
      <vt:lpstr>'Volný AV2'!Oblast_tisku</vt:lpstr>
      <vt:lpstr>'Volný BV1'!Oblast_tisku</vt:lpstr>
      <vt:lpstr>'Volný BV2'!Oblast_tisku</vt:lpstr>
      <vt:lpstr>'Volný BV3'!Oblast_tisku</vt:lpstr>
      <vt:lpstr>'Volný BV-MIN'!Oblast_tisku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Zdenek</dc:creator>
  <cp:keywords/>
  <dc:description/>
  <cp:lastModifiedBy>Martina Hlinomazová</cp:lastModifiedBy>
  <cp:revision/>
  <dcterms:created xsi:type="dcterms:W3CDTF">2015-02-22T17:51:05Z</dcterms:created>
  <dcterms:modified xsi:type="dcterms:W3CDTF">2019-08-27T09:06:24Z</dcterms:modified>
  <cp:category/>
  <cp:contentStatus/>
</cp:coreProperties>
</file>